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SCAL\Cuenta Publica\2025\Digital\4° Trimestre\"/>
    </mc:Choice>
  </mc:AlternateContent>
  <bookViews>
    <workbookView xWindow="0" yWindow="0" windowWidth="28800" windowHeight="11880" tabRatio="885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6" l="1"/>
  <c r="F23" i="6"/>
  <c r="C7" i="8" l="1"/>
  <c r="F31" i="6"/>
  <c r="F8" i="6"/>
  <c r="F33" i="6"/>
  <c r="C48" i="6"/>
  <c r="C54" i="6"/>
  <c r="F54" i="6" l="1"/>
  <c r="F55" i="6" l="1"/>
  <c r="F53" i="6"/>
  <c r="F51" i="6"/>
  <c r="F50" i="6"/>
  <c r="F49" i="6"/>
  <c r="F48" i="6"/>
  <c r="F47" i="6"/>
  <c r="F46" i="6"/>
  <c r="F45" i="6"/>
  <c r="F44" i="6"/>
  <c r="F43" i="6"/>
  <c r="F30" i="6"/>
  <c r="F29" i="6"/>
  <c r="F27" i="6"/>
  <c r="F26" i="6"/>
  <c r="F25" i="6"/>
  <c r="F24" i="6"/>
  <c r="F21" i="6"/>
  <c r="F20" i="6"/>
  <c r="F19" i="6"/>
  <c r="F18" i="6"/>
  <c r="F17" i="6"/>
  <c r="F16" i="6"/>
  <c r="F15" i="6"/>
  <c r="F14" i="6"/>
  <c r="F13" i="6"/>
  <c r="F11" i="6"/>
  <c r="F10" i="6"/>
  <c r="F9" i="6"/>
  <c r="F7" i="6"/>
  <c r="F6" i="6"/>
  <c r="F5" i="6"/>
  <c r="F14" i="4" l="1"/>
  <c r="B15" i="8"/>
  <c r="D7" i="8"/>
  <c r="G49" i="4"/>
  <c r="F49" i="4"/>
  <c r="E49" i="4"/>
  <c r="D49" i="4"/>
  <c r="C49" i="4"/>
  <c r="B49" i="4"/>
  <c r="D47" i="4"/>
  <c r="G47" i="4" s="1"/>
  <c r="D45" i="4"/>
  <c r="G45" i="4" s="1"/>
  <c r="G43" i="4"/>
  <c r="D43" i="4"/>
  <c r="G41" i="4"/>
  <c r="D41" i="4"/>
  <c r="G39" i="4"/>
  <c r="D39" i="4"/>
  <c r="G37" i="4"/>
  <c r="D37" i="4"/>
  <c r="D35" i="4"/>
  <c r="G35" i="4" s="1"/>
  <c r="D33" i="4"/>
  <c r="G33" i="4" s="1"/>
  <c r="F26" i="4"/>
  <c r="E26" i="4"/>
  <c r="C26" i="4"/>
  <c r="B26" i="4"/>
  <c r="D24" i="4"/>
  <c r="G24" i="4" s="1"/>
  <c r="D23" i="4"/>
  <c r="G23" i="4" s="1"/>
  <c r="D22" i="4"/>
  <c r="G22" i="4" s="1"/>
  <c r="D21" i="4"/>
  <c r="G21" i="4" s="1"/>
  <c r="G26" i="4" s="1"/>
  <c r="E14" i="4"/>
  <c r="C14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B14" i="4"/>
  <c r="F15" i="8"/>
  <c r="E15" i="8"/>
  <c r="C15" i="8"/>
  <c r="D13" i="8"/>
  <c r="G13" i="8" s="1"/>
  <c r="G11" i="8"/>
  <c r="D11" i="8"/>
  <c r="D9" i="8"/>
  <c r="G9" i="8" s="1"/>
  <c r="B41" i="5"/>
  <c r="D39" i="5"/>
  <c r="G39" i="5" s="1"/>
  <c r="D38" i="5"/>
  <c r="G38" i="5" s="1"/>
  <c r="D37" i="5"/>
  <c r="G37" i="5" s="1"/>
  <c r="D36" i="5"/>
  <c r="G36" i="5" s="1"/>
  <c r="F35" i="5"/>
  <c r="E35" i="5"/>
  <c r="C35" i="5"/>
  <c r="B35" i="5"/>
  <c r="D35" i="5" s="1"/>
  <c r="G35" i="5" s="1"/>
  <c r="G33" i="5"/>
  <c r="D33" i="5"/>
  <c r="D32" i="5"/>
  <c r="G32" i="5" s="1"/>
  <c r="G31" i="5"/>
  <c r="D31" i="5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F24" i="5"/>
  <c r="E24" i="5"/>
  <c r="C24" i="5"/>
  <c r="B24" i="5"/>
  <c r="D24" i="5" s="1"/>
  <c r="G24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F15" i="5"/>
  <c r="F41" i="5" s="1"/>
  <c r="E15" i="5"/>
  <c r="E41" i="5" s="1"/>
  <c r="C15" i="5"/>
  <c r="C41" i="5" s="1"/>
  <c r="B15" i="5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5" i="5"/>
  <c r="E5" i="5"/>
  <c r="D5" i="5"/>
  <c r="G5" i="5" s="1"/>
  <c r="C5" i="5"/>
  <c r="B5" i="5"/>
  <c r="F68" i="6"/>
  <c r="E68" i="6"/>
  <c r="D68" i="6"/>
  <c r="C68" i="6"/>
  <c r="B68" i="6"/>
  <c r="F64" i="6"/>
  <c r="E64" i="6"/>
  <c r="D64" i="6"/>
  <c r="C64" i="6"/>
  <c r="B64" i="6"/>
  <c r="G64" i="6" s="1"/>
  <c r="F56" i="6"/>
  <c r="E56" i="6"/>
  <c r="D56" i="6"/>
  <c r="C56" i="6"/>
  <c r="B56" i="6"/>
  <c r="F52" i="6"/>
  <c r="E52" i="6"/>
  <c r="D52" i="6"/>
  <c r="C52" i="6"/>
  <c r="F42" i="6"/>
  <c r="E42" i="6"/>
  <c r="C42" i="6"/>
  <c r="B52" i="6"/>
  <c r="B42" i="6"/>
  <c r="F32" i="6"/>
  <c r="E32" i="6"/>
  <c r="C32" i="6"/>
  <c r="B32" i="6"/>
  <c r="E22" i="6"/>
  <c r="C22" i="6"/>
  <c r="B22" i="6"/>
  <c r="D75" i="6"/>
  <c r="D74" i="6"/>
  <c r="G74" i="6" s="1"/>
  <c r="D73" i="6"/>
  <c r="D72" i="6"/>
  <c r="G72" i="6" s="1"/>
  <c r="D71" i="6"/>
  <c r="G71" i="6" s="1"/>
  <c r="D70" i="6"/>
  <c r="G70" i="6" s="1"/>
  <c r="D69" i="6"/>
  <c r="G69" i="6" s="1"/>
  <c r="G68" i="6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6" i="6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D11" i="6"/>
  <c r="G11" i="6" s="1"/>
  <c r="D10" i="6"/>
  <c r="G10" i="6" s="1"/>
  <c r="D9" i="6"/>
  <c r="D8" i="6"/>
  <c r="G8" i="6" s="1"/>
  <c r="D7" i="6"/>
  <c r="G7" i="6" s="1"/>
  <c r="D6" i="6"/>
  <c r="G6" i="6" s="1"/>
  <c r="D5" i="6"/>
  <c r="G75" i="6"/>
  <c r="G73" i="6"/>
  <c r="G57" i="6"/>
  <c r="G41" i="6"/>
  <c r="G34" i="6"/>
  <c r="G20" i="6"/>
  <c r="G9" i="6"/>
  <c r="G5" i="6"/>
  <c r="D12" i="6" l="1"/>
  <c r="D15" i="5"/>
  <c r="G15" i="5" s="1"/>
  <c r="G41" i="5" s="1"/>
  <c r="G13" i="6"/>
  <c r="G52" i="6"/>
  <c r="G7" i="8"/>
  <c r="D5" i="8"/>
  <c r="G5" i="8" s="1"/>
  <c r="F22" i="6"/>
  <c r="D26" i="4"/>
  <c r="D5" i="4"/>
  <c r="D42" i="6"/>
  <c r="G42" i="6" s="1"/>
  <c r="D32" i="6"/>
  <c r="G32" i="6" s="1"/>
  <c r="D22" i="6"/>
  <c r="G22" i="6" s="1"/>
  <c r="D15" i="8" l="1"/>
  <c r="D41" i="5"/>
  <c r="G15" i="8"/>
  <c r="G5" i="4"/>
  <c r="G14" i="4" s="1"/>
  <c r="D14" i="4"/>
  <c r="F12" i="6" l="1"/>
  <c r="E12" i="6"/>
  <c r="C12" i="6"/>
  <c r="B12" i="6"/>
  <c r="B76" i="6" s="1"/>
  <c r="F4" i="6"/>
  <c r="E4" i="6"/>
  <c r="D4" i="6"/>
  <c r="C4" i="6"/>
  <c r="B4" i="6"/>
  <c r="F76" i="6" l="1"/>
  <c r="C76" i="6"/>
  <c r="E76" i="6"/>
  <c r="G4" i="6"/>
  <c r="G12" i="6" l="1"/>
  <c r="D76" i="6"/>
  <c r="G76" i="6" l="1"/>
</calcChain>
</file>

<file path=xl/sharedStrings.xml><?xml version="1.0" encoding="utf-8"?>
<sst xmlns="http://schemas.openxmlformats.org/spreadsheetml/2006/main" count="192" uniqueCount="142">
  <si>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</si>
  <si>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</si>
  <si>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</si>
  <si>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</si>
  <si>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</si>
  <si>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</si>
  <si>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</si>
  <si>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</si>
  <si>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</si>
  <si>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</si>
  <si>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</si>
  <si>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</si>
  <si>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</si>
  <si>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</si>
  <si>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</si>
  <si>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</si>
  <si>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</si>
  <si>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</si>
  <si>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</si>
  <si>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</si>
  <si>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</si>
  <si>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</si>
  <si>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</si>
  <si>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</si>
  <si>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</si>
  <si>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</si>
  <si>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</si>
  <si>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</si>
  <si>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</si>
  <si>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</si>
  <si>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</si>
  <si>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</si>
  <si>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</si>
  <si>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</si>
  <si>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</si>
  <si>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</si>
  <si>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</si>
  <si>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</si>
  <si>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</si>
  <si>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</si>
  <si>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</si>
  <si>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</si>
  <si>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</si>
  <si>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</si>
  <si>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</si>
  <si>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</si>
  <si>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</si>
  <si>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</si>
  <si>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</si>
  <si>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</si>
  <si>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</si>
  <si>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</si>
  <si>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</si>
  <si>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</si>
  <si>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</si>
  <si>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</si>
  <si>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</si>
  <si>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</si>
  <si>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</si>
  <si>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</si>
  <si>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</si>
  <si>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</si>
  <si>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</si>
  <si>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</si>
  <si>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</si>
  <si>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</si>
  <si>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</si>
  <si>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</si>
  <si>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</si>
  <si>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</si>
  <si>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</si>
  <si>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</si>
  <si>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</si>
  <si>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</si>
  <si>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</si>
  <si>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</si>
  <si>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</si>
  <si>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</si>
  <si>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</si>
  <si>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</si>
  <si>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</si>
  <si>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</si>
  <si>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</si>
  <si>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</si>
  <si>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</si>
  <si>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</si>
  <si>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</si>
  <si>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</si>
  <si>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</si>
  <si>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</si>
  <si>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</si>
  <si>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</si>
  <si>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</si>
  <si>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</si>
  <si>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</si>
  <si>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</si>
  <si>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</si>
  <si>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</si>
  <si>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</si>
  <si>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</si>
  <si>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</si>
  <si>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</si>
  <si>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</si>
  <si>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</si>
  <si>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</si>
  <si>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</si>
  <si>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</si>
  <si>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</si>
  <si>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</si>
  <si>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</si>
  <si>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</si>
  <si>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</si>
  <si>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</si>
  <si>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</si>
  <si>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</si>
  <si>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</si>
  <si>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</si>
  <si>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</si>
  <si>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</si>
  <si>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</si>
  <si>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</si>
  <si>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</si>
  <si>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</si>
  <si>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</si>
  <si>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</si>
  <si>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</si>
  <si>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</si>
  <si>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</si>
  <si>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</si>
  <si>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</si>
  <si>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</si>
  <si>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</si>
  <si>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Centro de Ciencias Explora</t>
  </si>
  <si>
    <t>Centros del Saber</t>
  </si>
  <si>
    <t>Estacionamiento</t>
  </si>
  <si>
    <t>*</t>
  </si>
  <si>
    <t>Patronato de Explora
Estado Analítico del Ejercicio del Presupuesto de Egresos
Clasificación Administrativa
Del 01 de Enero al 31 de Diciembre del 2025
(Cifras en Pesos)</t>
  </si>
  <si>
    <t>Gobierno (Federal/Estatal/Municipal) de Patronato de Explora
Estado Analítico del Ejercicio del Presupuesto de Egresos
Clasificación Administrativa
Del 01 de Enero al 31 de Diciembre 2025
(Cifras en Pesos)</t>
  </si>
  <si>
    <t>Sector Paraestatal del Gobierno (Federal/Estatal/Municipal) de Patronato de Explora
Estado Analítico del Ejercicio del Presupuesto de Egresos
Clasificación Administrativa
Del 01 de Enero al 31 de Diciembre del 2025
(Cifras en Pesos)</t>
  </si>
  <si>
    <t>Patronato de Explora
Estado Analítico del Ejercicio del Presupuesto de Egresos
Clasificación Económica (por Tipo de Gasto)
Del 01 de Enero al 31 de Diciembre del 2025
(Cifras en Pesos)</t>
  </si>
  <si>
    <t>Patronato de Explora
Estado Analítico del Ejercicio del Presupuesto de Egresos
Clasificación por Objeto del Gasto (Capítulo y Concepto)
Del 01 de Enero al 31 de Diciembre del 2025
(Cifras en Pesos)</t>
  </si>
  <si>
    <t>Patronato de Explora
Estado Analítico del Ejercicio del Presupuesto de Egresos
Clasificación Funcional (Finalidad y Función)
Del 01 de Enero al 31 de Diciembre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</si>
</sst>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2" fillId="0" borderId="11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6" fillId="0" borderId="5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5" xfId="0" applyFont="1" applyBorder="1" applyAlignment="1">
      <alignment horizontal="left" indent="2"/>
    </xf>
    <xf numFmtId="0" fontId="6" fillId="0" borderId="5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left" wrapText="1" indent="1"/>
      <protection locked="0"/>
    </xf>
    <xf numFmtId="0" fontId="6" fillId="2" borderId="14" xfId="9" applyFont="1" applyFill="1" applyBorder="1" applyAlignment="1">
      <alignment horizontal="center" vertical="center"/>
    </xf>
    <xf numFmtId="4" fontId="6" fillId="0" borderId="11" xfId="0" applyNumberFormat="1" applyFont="1" applyBorder="1" applyProtection="1">
      <protection locked="0"/>
    </xf>
    <xf numFmtId="4" fontId="6" fillId="0" borderId="13" xfId="0" applyNumberFormat="1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6" fillId="0" borderId="0" xfId="0" applyFont="1" applyAlignment="1">
      <alignment horizontal="left" indent="1"/>
    </xf>
    <xf numFmtId="4" fontId="0" fillId="0" borderId="0" xfId="0" applyNumberFormat="1" applyProtection="1"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showGridLines="0" tabSelected="1" workbookViewId="0">
      <selection activeCell="E14" sqref="E14:F14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44" t="s">
        <v>136</v>
      </c>
      <c r="B1" s="45"/>
      <c r="C1" s="45"/>
      <c r="D1" s="45"/>
      <c r="E1" s="45"/>
      <c r="F1" s="45"/>
      <c r="G1" s="46"/>
    </row>
    <row r="2" spans="1:7" x14ac:dyDescent="0.2">
      <c r="A2" s="18"/>
      <c r="B2" s="20" t="s">
        <v>0</v>
      </c>
      <c r="C2" s="21"/>
      <c r="D2" s="21"/>
      <c r="E2" s="21"/>
      <c r="F2" s="22"/>
      <c r="G2" s="42" t="s">
        <v>1</v>
      </c>
    </row>
    <row r="3" spans="1:7" ht="24.95" customHeight="1" x14ac:dyDescent="0.2">
      <c r="A3" s="19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3"/>
    </row>
    <row r="4" spans="1:7" x14ac:dyDescent="0.2">
      <c r="A4" s="9"/>
      <c r="B4" s="14"/>
      <c r="C4" s="14"/>
      <c r="D4" s="14"/>
      <c r="E4" s="14"/>
      <c r="F4" s="14"/>
      <c r="G4" s="14"/>
    </row>
    <row r="5" spans="1:7" x14ac:dyDescent="0.2">
      <c r="A5" s="24" t="s">
        <v>132</v>
      </c>
      <c r="B5" s="4">
        <v>52914750.410000004</v>
      </c>
      <c r="C5" s="4">
        <v>44190873.519999996</v>
      </c>
      <c r="D5" s="4">
        <f>+B5+C5</f>
        <v>97105623.930000007</v>
      </c>
      <c r="E5" s="4">
        <v>79023515.150000006</v>
      </c>
      <c r="F5" s="4">
        <v>78012531.090000004</v>
      </c>
      <c r="G5" s="4">
        <f>+D5-E5</f>
        <v>18082108.780000001</v>
      </c>
    </row>
    <row r="6" spans="1:7" x14ac:dyDescent="0.2">
      <c r="A6" s="24" t="s">
        <v>133</v>
      </c>
      <c r="B6" s="4">
        <v>3790881.3</v>
      </c>
      <c r="C6" s="4">
        <v>0</v>
      </c>
      <c r="D6" s="4">
        <f t="shared" ref="D6:D12" si="0">+B6+C6</f>
        <v>3790881.3</v>
      </c>
      <c r="E6" s="4">
        <v>2135519.1800000002</v>
      </c>
      <c r="F6" s="4">
        <v>2135519.1800000002</v>
      </c>
      <c r="G6" s="4">
        <f t="shared" ref="G6:G12" si="1">+D6-E6</f>
        <v>1655362.1199999996</v>
      </c>
    </row>
    <row r="7" spans="1:7" x14ac:dyDescent="0.2">
      <c r="A7" s="24" t="s">
        <v>134</v>
      </c>
      <c r="B7" s="4">
        <v>4318627.29</v>
      </c>
      <c r="C7" s="4">
        <v>0</v>
      </c>
      <c r="D7" s="4">
        <f t="shared" si="0"/>
        <v>4318627.29</v>
      </c>
      <c r="E7" s="4">
        <v>2068555.39</v>
      </c>
      <c r="F7" s="4">
        <v>2068555.39</v>
      </c>
      <c r="G7" s="4">
        <f t="shared" si="1"/>
        <v>2250071.9000000004</v>
      </c>
    </row>
    <row r="8" spans="1:7" x14ac:dyDescent="0.2">
      <c r="A8" s="24" t="s">
        <v>8</v>
      </c>
      <c r="B8" s="4">
        <v>0</v>
      </c>
      <c r="C8" s="4">
        <v>0</v>
      </c>
      <c r="D8" s="4">
        <f t="shared" si="0"/>
        <v>0</v>
      </c>
      <c r="E8" s="4">
        <v>0</v>
      </c>
      <c r="F8" s="4">
        <v>0</v>
      </c>
      <c r="G8" s="4">
        <f t="shared" si="1"/>
        <v>0</v>
      </c>
    </row>
    <row r="9" spans="1:7" x14ac:dyDescent="0.2">
      <c r="A9" s="24" t="s">
        <v>9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24" t="s">
        <v>10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24" t="s">
        <v>11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24" t="s">
        <v>12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24"/>
      <c r="B13" s="5"/>
      <c r="C13" s="5"/>
      <c r="D13" s="5"/>
      <c r="E13" s="5"/>
      <c r="F13" s="5"/>
      <c r="G13" s="5"/>
    </row>
    <row r="14" spans="1:7" x14ac:dyDescent="0.2">
      <c r="A14" s="25" t="s">
        <v>13</v>
      </c>
      <c r="B14" s="8">
        <f>SUM(B5:B13)</f>
        <v>61024259</v>
      </c>
      <c r="C14" s="8">
        <f t="shared" ref="C14:G14" si="2">SUM(C5:C13)</f>
        <v>44190873.519999996</v>
      </c>
      <c r="D14" s="8">
        <f t="shared" si="2"/>
        <v>105215132.52000001</v>
      </c>
      <c r="E14" s="8">
        <f t="shared" si="2"/>
        <v>83227589.720000014</v>
      </c>
      <c r="F14" s="8">
        <f t="shared" si="2"/>
        <v>82216605.660000011</v>
      </c>
      <c r="G14" s="8">
        <f t="shared" si="2"/>
        <v>21987542.800000004</v>
      </c>
    </row>
    <row r="16" spans="1:7" x14ac:dyDescent="0.2">
      <c r="E16" s="41"/>
      <c r="F16" s="41"/>
    </row>
    <row r="17" spans="1:7" ht="54.95" customHeight="1" x14ac:dyDescent="0.2">
      <c r="A17" s="44" t="s">
        <v>137</v>
      </c>
      <c r="B17" s="45"/>
      <c r="C17" s="45"/>
      <c r="D17" s="45"/>
      <c r="E17" s="45"/>
      <c r="F17" s="45"/>
      <c r="G17" s="46"/>
    </row>
    <row r="18" spans="1:7" x14ac:dyDescent="0.2">
      <c r="A18" s="18"/>
      <c r="B18" s="20" t="s">
        <v>0</v>
      </c>
      <c r="C18" s="21"/>
      <c r="D18" s="21"/>
      <c r="E18" s="21"/>
      <c r="F18" s="22"/>
      <c r="G18" s="42" t="s">
        <v>1</v>
      </c>
    </row>
    <row r="19" spans="1:7" ht="22.5" x14ac:dyDescent="0.2">
      <c r="A19" s="19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43"/>
    </row>
    <row r="20" spans="1:7" x14ac:dyDescent="0.2">
      <c r="A20" s="10"/>
      <c r="B20" s="11"/>
      <c r="C20" s="11"/>
      <c r="D20" s="11"/>
      <c r="E20" s="11"/>
      <c r="F20" s="11"/>
      <c r="G20" s="11"/>
    </row>
    <row r="21" spans="1:7" x14ac:dyDescent="0.2">
      <c r="A21" s="24" t="s">
        <v>14</v>
      </c>
      <c r="B21" s="12">
        <v>0</v>
      </c>
      <c r="C21" s="12">
        <v>0</v>
      </c>
      <c r="D21" s="12">
        <f>+B21+C21</f>
        <v>0</v>
      </c>
      <c r="E21" s="12">
        <v>0</v>
      </c>
      <c r="F21" s="12">
        <v>0</v>
      </c>
      <c r="G21" s="12">
        <f>+D21-E21</f>
        <v>0</v>
      </c>
    </row>
    <row r="22" spans="1:7" x14ac:dyDescent="0.2">
      <c r="A22" s="24" t="s">
        <v>15</v>
      </c>
      <c r="B22" s="12">
        <v>0</v>
      </c>
      <c r="C22" s="12">
        <v>0</v>
      </c>
      <c r="D22" s="12">
        <f t="shared" ref="D22:D24" si="3">+B22+C22</f>
        <v>0</v>
      </c>
      <c r="E22" s="12">
        <v>0</v>
      </c>
      <c r="F22" s="12">
        <v>0</v>
      </c>
      <c r="G22" s="12">
        <f t="shared" ref="G22:G24" si="4">+D22-E22</f>
        <v>0</v>
      </c>
    </row>
    <row r="23" spans="1:7" x14ac:dyDescent="0.2">
      <c r="A23" s="24" t="s">
        <v>16</v>
      </c>
      <c r="B23" s="12">
        <v>0</v>
      </c>
      <c r="C23" s="12">
        <v>0</v>
      </c>
      <c r="D23" s="12">
        <f t="shared" si="3"/>
        <v>0</v>
      </c>
      <c r="E23" s="12">
        <v>0</v>
      </c>
      <c r="F23" s="12">
        <v>0</v>
      </c>
      <c r="G23" s="12">
        <f t="shared" si="4"/>
        <v>0</v>
      </c>
    </row>
    <row r="24" spans="1:7" x14ac:dyDescent="0.2">
      <c r="A24" s="24" t="s">
        <v>17</v>
      </c>
      <c r="B24" s="12">
        <v>0</v>
      </c>
      <c r="C24" s="12">
        <v>0</v>
      </c>
      <c r="D24" s="12">
        <f t="shared" si="3"/>
        <v>0</v>
      </c>
      <c r="E24" s="12">
        <v>0</v>
      </c>
      <c r="F24" s="12">
        <v>0</v>
      </c>
      <c r="G24" s="12">
        <f t="shared" si="4"/>
        <v>0</v>
      </c>
    </row>
    <row r="25" spans="1:7" x14ac:dyDescent="0.2">
      <c r="A25" s="2"/>
      <c r="B25" s="13"/>
      <c r="C25" s="13"/>
      <c r="D25" s="13"/>
      <c r="E25" s="13"/>
      <c r="F25" s="13"/>
      <c r="G25" s="13"/>
    </row>
    <row r="26" spans="1:7" x14ac:dyDescent="0.2">
      <c r="A26" s="25" t="s">
        <v>13</v>
      </c>
      <c r="B26" s="8">
        <f t="shared" ref="B26:G26" si="5">SUM(B21:B25)</f>
        <v>0</v>
      </c>
      <c r="C26" s="8">
        <f t="shared" si="5"/>
        <v>0</v>
      </c>
      <c r="D26" s="8">
        <f t="shared" si="5"/>
        <v>0</v>
      </c>
      <c r="E26" s="8">
        <f t="shared" si="5"/>
        <v>0</v>
      </c>
      <c r="F26" s="8">
        <f t="shared" si="5"/>
        <v>0</v>
      </c>
      <c r="G26" s="8">
        <f t="shared" si="5"/>
        <v>0</v>
      </c>
    </row>
    <row r="29" spans="1:7" ht="54.95" customHeight="1" x14ac:dyDescent="0.2">
      <c r="A29" s="44" t="s">
        <v>138</v>
      </c>
      <c r="B29" s="45"/>
      <c r="C29" s="45"/>
      <c r="D29" s="45"/>
      <c r="E29" s="45"/>
      <c r="F29" s="45"/>
      <c r="G29" s="46"/>
    </row>
    <row r="30" spans="1:7" x14ac:dyDescent="0.2">
      <c r="A30" s="18"/>
      <c r="B30" s="20" t="s">
        <v>0</v>
      </c>
      <c r="C30" s="21"/>
      <c r="D30" s="21"/>
      <c r="E30" s="21"/>
      <c r="F30" s="22"/>
      <c r="G30" s="42" t="s">
        <v>1</v>
      </c>
    </row>
    <row r="31" spans="1:7" ht="22.5" x14ac:dyDescent="0.2">
      <c r="A31" s="19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43"/>
    </row>
    <row r="32" spans="1:7" x14ac:dyDescent="0.2">
      <c r="A32" s="10"/>
      <c r="B32" s="11"/>
      <c r="C32" s="11"/>
      <c r="D32" s="11"/>
      <c r="E32" s="11"/>
      <c r="F32" s="11"/>
      <c r="G32" s="11"/>
    </row>
    <row r="33" spans="1:7" ht="22.5" x14ac:dyDescent="0.2">
      <c r="A33" s="26" t="s">
        <v>18</v>
      </c>
      <c r="B33" s="12">
        <v>0</v>
      </c>
      <c r="C33" s="12">
        <v>0</v>
      </c>
      <c r="D33" s="12">
        <f>+B33+C33</f>
        <v>0</v>
      </c>
      <c r="E33" s="12">
        <v>0</v>
      </c>
      <c r="F33" s="12">
        <v>0</v>
      </c>
      <c r="G33" s="12">
        <f>+D33-E33</f>
        <v>0</v>
      </c>
    </row>
    <row r="34" spans="1:7" x14ac:dyDescent="0.2">
      <c r="A34" s="26"/>
      <c r="B34" s="12"/>
      <c r="C34" s="12"/>
      <c r="D34" s="12"/>
      <c r="E34" s="12"/>
      <c r="F34" s="12"/>
      <c r="G34" s="12"/>
    </row>
    <row r="35" spans="1:7" x14ac:dyDescent="0.2">
      <c r="A35" s="26" t="s">
        <v>19</v>
      </c>
      <c r="B35" s="12">
        <v>0</v>
      </c>
      <c r="C35" s="12">
        <v>0</v>
      </c>
      <c r="D35" s="12">
        <f>+B35+C35</f>
        <v>0</v>
      </c>
      <c r="E35" s="12">
        <v>0</v>
      </c>
      <c r="F35" s="12">
        <v>0</v>
      </c>
      <c r="G35" s="12">
        <f>+D35-E35</f>
        <v>0</v>
      </c>
    </row>
    <row r="36" spans="1:7" x14ac:dyDescent="0.2">
      <c r="A36" s="26"/>
      <c r="B36" s="12"/>
      <c r="C36" s="12"/>
      <c r="D36" s="12"/>
      <c r="E36" s="12"/>
      <c r="F36" s="12"/>
      <c r="G36" s="12"/>
    </row>
    <row r="37" spans="1:7" ht="22.5" x14ac:dyDescent="0.2">
      <c r="A37" s="26" t="s">
        <v>20</v>
      </c>
      <c r="B37" s="12">
        <v>0</v>
      </c>
      <c r="C37" s="12">
        <v>0</v>
      </c>
      <c r="D37" s="12">
        <f>+B37+C37</f>
        <v>0</v>
      </c>
      <c r="E37" s="12">
        <v>0</v>
      </c>
      <c r="F37" s="12">
        <v>0</v>
      </c>
      <c r="G37" s="12">
        <f>+D37-E37</f>
        <v>0</v>
      </c>
    </row>
    <row r="38" spans="1:7" x14ac:dyDescent="0.2">
      <c r="A38" s="26"/>
      <c r="B38" s="12"/>
      <c r="C38" s="12"/>
      <c r="D38" s="12"/>
      <c r="E38" s="12"/>
      <c r="F38" s="12"/>
      <c r="G38" s="12"/>
    </row>
    <row r="39" spans="1:7" ht="22.5" x14ac:dyDescent="0.2">
      <c r="A39" s="26" t="s">
        <v>21</v>
      </c>
      <c r="B39" s="12">
        <v>0</v>
      </c>
      <c r="C39" s="12">
        <v>0</v>
      </c>
      <c r="D39" s="12">
        <f>+B39+C39</f>
        <v>0</v>
      </c>
      <c r="E39" s="12">
        <v>0</v>
      </c>
      <c r="F39" s="12">
        <v>0</v>
      </c>
      <c r="G39" s="12">
        <f>+D39-E39</f>
        <v>0</v>
      </c>
    </row>
    <row r="40" spans="1:7" x14ac:dyDescent="0.2">
      <c r="A40" s="26"/>
      <c r="B40" s="12"/>
      <c r="C40" s="12"/>
      <c r="D40" s="12"/>
      <c r="E40" s="12"/>
      <c r="F40" s="12"/>
      <c r="G40" s="12"/>
    </row>
    <row r="41" spans="1:7" ht="22.5" x14ac:dyDescent="0.2">
      <c r="A41" s="26" t="s">
        <v>22</v>
      </c>
      <c r="B41" s="12">
        <v>0</v>
      </c>
      <c r="C41" s="12">
        <v>0</v>
      </c>
      <c r="D41" s="12">
        <f>+B41+C41</f>
        <v>0</v>
      </c>
      <c r="E41" s="12">
        <v>0</v>
      </c>
      <c r="F41" s="12">
        <v>0</v>
      </c>
      <c r="G41" s="12">
        <f>+D41-E41</f>
        <v>0</v>
      </c>
    </row>
    <row r="42" spans="1:7" x14ac:dyDescent="0.2">
      <c r="A42" s="26"/>
      <c r="B42" s="12"/>
      <c r="C42" s="12"/>
      <c r="D42" s="12"/>
      <c r="E42" s="12"/>
      <c r="F42" s="12"/>
      <c r="G42" s="12"/>
    </row>
    <row r="43" spans="1:7" ht="22.5" x14ac:dyDescent="0.2">
      <c r="A43" s="35" t="s">
        <v>23</v>
      </c>
      <c r="B43" s="12">
        <v>0</v>
      </c>
      <c r="C43" s="12">
        <v>0</v>
      </c>
      <c r="D43" s="12">
        <f>+B43+C43</f>
        <v>0</v>
      </c>
      <c r="E43" s="12">
        <v>0</v>
      </c>
      <c r="F43" s="12">
        <v>0</v>
      </c>
      <c r="G43" s="12">
        <f>+D43-E43</f>
        <v>0</v>
      </c>
    </row>
    <row r="44" spans="1:7" x14ac:dyDescent="0.2">
      <c r="A44" s="26"/>
      <c r="B44" s="12"/>
      <c r="C44" s="12"/>
      <c r="D44" s="12"/>
      <c r="E44" s="12"/>
      <c r="F44" s="12"/>
      <c r="G44" s="12"/>
    </row>
    <row r="45" spans="1:7" x14ac:dyDescent="0.2">
      <c r="A45" s="26" t="s">
        <v>24</v>
      </c>
      <c r="B45" s="12">
        <v>0</v>
      </c>
      <c r="C45" s="12">
        <v>0</v>
      </c>
      <c r="D45" s="12">
        <f>+B45+C45</f>
        <v>0</v>
      </c>
      <c r="E45" s="12">
        <v>0</v>
      </c>
      <c r="F45" s="12">
        <v>0</v>
      </c>
      <c r="G45" s="12">
        <f>+D45-E45</f>
        <v>0</v>
      </c>
    </row>
    <row r="46" spans="1:7" x14ac:dyDescent="0.2">
      <c r="A46" s="26"/>
      <c r="B46" s="12"/>
      <c r="C46" s="12"/>
      <c r="D46" s="12"/>
      <c r="E46" s="12"/>
      <c r="F46" s="12"/>
      <c r="G46" s="12"/>
    </row>
    <row r="47" spans="1:7" x14ac:dyDescent="0.2">
      <c r="A47" s="26" t="s">
        <v>25</v>
      </c>
      <c r="B47" s="12">
        <v>0</v>
      </c>
      <c r="C47" s="12">
        <v>0</v>
      </c>
      <c r="D47" s="12">
        <f>+B47+C47</f>
        <v>0</v>
      </c>
      <c r="E47" s="12">
        <v>0</v>
      </c>
      <c r="F47" s="12">
        <v>0</v>
      </c>
      <c r="G47" s="12">
        <f>+D47-E47</f>
        <v>0</v>
      </c>
    </row>
    <row r="48" spans="1:7" x14ac:dyDescent="0.2">
      <c r="A48" s="27"/>
      <c r="B48" s="13"/>
      <c r="C48" s="13"/>
      <c r="D48" s="13"/>
      <c r="E48" s="13"/>
      <c r="F48" s="13"/>
      <c r="G48" s="13"/>
    </row>
    <row r="49" spans="1:7" x14ac:dyDescent="0.2">
      <c r="A49" s="25" t="s">
        <v>13</v>
      </c>
      <c r="B49" s="8">
        <f>SUM(B33:B47)</f>
        <v>0</v>
      </c>
      <c r="C49" s="8">
        <f t="shared" ref="C49:G49" si="6">SUM(C33:C47)</f>
        <v>0</v>
      </c>
      <c r="D49" s="8">
        <f t="shared" si="6"/>
        <v>0</v>
      </c>
      <c r="E49" s="8">
        <f t="shared" si="6"/>
        <v>0</v>
      </c>
      <c r="F49" s="8">
        <f t="shared" si="6"/>
        <v>0</v>
      </c>
      <c r="G49" s="8">
        <f t="shared" si="6"/>
        <v>0</v>
      </c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workbookViewId="0">
      <selection activeCell="E15" sqref="E15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44" t="s">
        <v>139</v>
      </c>
      <c r="B1" s="45"/>
      <c r="C1" s="45"/>
      <c r="D1" s="45"/>
      <c r="E1" s="45"/>
      <c r="F1" s="45"/>
      <c r="G1" s="46"/>
    </row>
    <row r="2" spans="1:7" x14ac:dyDescent="0.2">
      <c r="A2" s="18"/>
      <c r="B2" s="20" t="s">
        <v>0</v>
      </c>
      <c r="C2" s="21"/>
      <c r="D2" s="21"/>
      <c r="E2" s="21"/>
      <c r="F2" s="22"/>
      <c r="G2" s="42" t="s">
        <v>1</v>
      </c>
    </row>
    <row r="3" spans="1:7" ht="24.95" customHeight="1" x14ac:dyDescent="0.2">
      <c r="A3" s="3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3"/>
    </row>
    <row r="4" spans="1:7" x14ac:dyDescent="0.2">
      <c r="A4" s="28"/>
      <c r="B4" s="7"/>
      <c r="C4" s="7"/>
      <c r="D4" s="7"/>
      <c r="E4" s="7"/>
      <c r="F4" s="7"/>
      <c r="G4" s="7"/>
    </row>
    <row r="5" spans="1:7" x14ac:dyDescent="0.2">
      <c r="A5" s="40" t="s">
        <v>26</v>
      </c>
      <c r="B5" s="4">
        <v>59688579</v>
      </c>
      <c r="C5" s="4">
        <v>29322673.719999999</v>
      </c>
      <c r="D5" s="4">
        <f>+B5+C5</f>
        <v>89011252.719999999</v>
      </c>
      <c r="E5" s="4">
        <v>70239553.950000018</v>
      </c>
      <c r="F5" s="4">
        <v>69228569.890000015</v>
      </c>
      <c r="G5" s="4">
        <f>+D5-E5</f>
        <v>18771698.769999981</v>
      </c>
    </row>
    <row r="6" spans="1:7" x14ac:dyDescent="0.2">
      <c r="A6" s="40"/>
      <c r="B6" s="4"/>
      <c r="C6" s="4"/>
      <c r="D6" s="4"/>
      <c r="E6" s="4"/>
      <c r="F6" s="4"/>
      <c r="G6" s="4"/>
    </row>
    <row r="7" spans="1:7" x14ac:dyDescent="0.2">
      <c r="A7" s="40" t="s">
        <v>27</v>
      </c>
      <c r="B7" s="4">
        <v>1335680</v>
      </c>
      <c r="C7" s="4">
        <f>4889125.59+9979074.21</f>
        <v>14868199.800000001</v>
      </c>
      <c r="D7" s="4">
        <f>+B7+C7</f>
        <v>16203879.800000001</v>
      </c>
      <c r="E7" s="4">
        <v>12988035.77</v>
      </c>
      <c r="F7" s="4">
        <v>12988035.77</v>
      </c>
      <c r="G7" s="4">
        <f>+D7-E7</f>
        <v>3215844.0300000012</v>
      </c>
    </row>
    <row r="8" spans="1:7" x14ac:dyDescent="0.2">
      <c r="A8" s="40"/>
      <c r="B8" s="4"/>
      <c r="C8" s="4"/>
      <c r="D8" s="4"/>
      <c r="E8" s="4"/>
      <c r="F8" s="4"/>
      <c r="G8" s="4"/>
    </row>
    <row r="9" spans="1:7" x14ac:dyDescent="0.2">
      <c r="A9" s="40" t="s">
        <v>28</v>
      </c>
      <c r="B9" s="4">
        <v>0</v>
      </c>
      <c r="C9" s="4">
        <v>0</v>
      </c>
      <c r="D9" s="4">
        <f>+B9+C9</f>
        <v>0</v>
      </c>
      <c r="E9" s="4">
        <v>0</v>
      </c>
      <c r="F9" s="4">
        <v>0</v>
      </c>
      <c r="G9" s="4">
        <f>+D9-E9</f>
        <v>0</v>
      </c>
    </row>
    <row r="10" spans="1:7" x14ac:dyDescent="0.2">
      <c r="A10" s="40"/>
      <c r="B10" s="4"/>
      <c r="C10" s="4"/>
      <c r="D10" s="4"/>
      <c r="E10" s="4"/>
      <c r="F10" s="4"/>
      <c r="G10" s="4"/>
    </row>
    <row r="11" spans="1:7" x14ac:dyDescent="0.2">
      <c r="A11" s="40" t="s">
        <v>29</v>
      </c>
      <c r="B11" s="4">
        <v>0</v>
      </c>
      <c r="C11" s="4">
        <v>0</v>
      </c>
      <c r="D11" s="4">
        <f>+B11+C11</f>
        <v>0</v>
      </c>
      <c r="E11" s="4">
        <v>0</v>
      </c>
      <c r="F11" s="4">
        <v>0</v>
      </c>
      <c r="G11" s="4">
        <f>+D11-E11</f>
        <v>0</v>
      </c>
    </row>
    <row r="12" spans="1:7" x14ac:dyDescent="0.2">
      <c r="A12" s="40"/>
      <c r="B12" s="4"/>
      <c r="C12" s="4"/>
      <c r="D12" s="4"/>
      <c r="E12" s="4"/>
      <c r="F12" s="4"/>
      <c r="G12" s="4"/>
    </row>
    <row r="13" spans="1:7" x14ac:dyDescent="0.2">
      <c r="A13" s="40" t="s">
        <v>30</v>
      </c>
      <c r="B13" s="4">
        <v>0</v>
      </c>
      <c r="C13" s="4">
        <v>0</v>
      </c>
      <c r="D13" s="4">
        <f>+B13+C13</f>
        <v>0</v>
      </c>
      <c r="E13" s="4">
        <v>0</v>
      </c>
      <c r="F13" s="4">
        <v>0</v>
      </c>
      <c r="G13" s="4">
        <f>+D13-E13</f>
        <v>0</v>
      </c>
    </row>
    <row r="14" spans="1:7" x14ac:dyDescent="0.2">
      <c r="A14" s="29"/>
      <c r="B14" s="5"/>
      <c r="C14" s="5"/>
      <c r="D14" s="5"/>
      <c r="E14" s="5"/>
      <c r="F14" s="5"/>
      <c r="G14" s="5"/>
    </row>
    <row r="15" spans="1:7" x14ac:dyDescent="0.2">
      <c r="A15" s="30" t="s">
        <v>13</v>
      </c>
      <c r="B15" s="6">
        <f>SUM(B5:B13)</f>
        <v>61024259</v>
      </c>
      <c r="C15" s="6">
        <f t="shared" ref="C15:G15" si="0">SUM(C5:C13)</f>
        <v>44190873.519999996</v>
      </c>
      <c r="D15" s="6">
        <f t="shared" si="0"/>
        <v>105215132.52</v>
      </c>
      <c r="E15" s="6">
        <f t="shared" si="0"/>
        <v>83227589.720000014</v>
      </c>
      <c r="F15" s="6">
        <f t="shared" si="0"/>
        <v>82216605.660000011</v>
      </c>
      <c r="G15" s="6">
        <f t="shared" si="0"/>
        <v>21987542.799999982</v>
      </c>
    </row>
    <row r="17" spans="3:6" x14ac:dyDescent="0.2">
      <c r="C17" s="41"/>
      <c r="E17" s="41"/>
      <c r="F17" s="41"/>
    </row>
    <row r="18" spans="3:6" x14ac:dyDescent="0.2">
      <c r="C18" s="41"/>
      <c r="E18" s="41"/>
      <c r="F18" s="41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showGridLines="0" topLeftCell="A31" workbookViewId="0">
      <selection activeCell="E76" sqref="E76:F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8" width="12" style="1"/>
    <col min="9" max="9" width="12.6640625" style="1" bestFit="1" customWidth="1"/>
    <col min="10" max="16384" width="12" style="1"/>
  </cols>
  <sheetData>
    <row r="1" spans="1:11" ht="54.95" customHeight="1" x14ac:dyDescent="0.2">
      <c r="A1" s="44" t="s">
        <v>140</v>
      </c>
      <c r="B1" s="45"/>
      <c r="C1" s="45"/>
      <c r="D1" s="45"/>
      <c r="E1" s="45"/>
      <c r="F1" s="45"/>
      <c r="G1" s="46"/>
    </row>
    <row r="2" spans="1:11" x14ac:dyDescent="0.2">
      <c r="A2" s="18"/>
      <c r="B2" s="20" t="s">
        <v>0</v>
      </c>
      <c r="C2" s="21"/>
      <c r="D2" s="21"/>
      <c r="E2" s="21"/>
      <c r="F2" s="22"/>
      <c r="G2" s="42" t="s">
        <v>1</v>
      </c>
    </row>
    <row r="3" spans="1:11" ht="24.95" customHeight="1" x14ac:dyDescent="0.2">
      <c r="A3" s="3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3"/>
    </row>
    <row r="4" spans="1:11" x14ac:dyDescent="0.2">
      <c r="A4" s="34" t="s">
        <v>31</v>
      </c>
      <c r="B4" s="37">
        <f>SUM(B5:B11)</f>
        <v>32117051.399999999</v>
      </c>
      <c r="C4" s="37">
        <f t="shared" ref="C4:F4" si="0">SUM(C5:C11)</f>
        <v>1232084.58</v>
      </c>
      <c r="D4" s="37">
        <f t="shared" si="0"/>
        <v>33349135.980000004</v>
      </c>
      <c r="E4" s="37">
        <f t="shared" si="0"/>
        <v>32110380.710000005</v>
      </c>
      <c r="F4" s="37">
        <f t="shared" si="0"/>
        <v>31343747.650000002</v>
      </c>
      <c r="G4" s="37">
        <f>+D4-E4</f>
        <v>1238755.2699999996</v>
      </c>
    </row>
    <row r="5" spans="1:11" x14ac:dyDescent="0.2">
      <c r="A5" s="31" t="s">
        <v>32</v>
      </c>
      <c r="B5" s="4">
        <v>14033680.110000001</v>
      </c>
      <c r="C5" s="4">
        <v>3467060.93</v>
      </c>
      <c r="D5" s="4">
        <f>+B5+C5</f>
        <v>17500741.040000003</v>
      </c>
      <c r="E5" s="4">
        <v>17495128.870000001</v>
      </c>
      <c r="F5" s="4">
        <f>+E5</f>
        <v>17495128.870000001</v>
      </c>
      <c r="G5" s="4">
        <f t="shared" ref="G5:G68" si="1">+D5-E5</f>
        <v>5612.1700000017881</v>
      </c>
      <c r="K5" s="41"/>
    </row>
    <row r="6" spans="1:11" x14ac:dyDescent="0.2">
      <c r="A6" s="31" t="s">
        <v>33</v>
      </c>
      <c r="B6" s="4">
        <v>4963099.76</v>
      </c>
      <c r="C6" s="4">
        <v>-4134882.72</v>
      </c>
      <c r="D6" s="4">
        <f t="shared" ref="D6:D69" si="2">+B6+C6</f>
        <v>828217.03999999957</v>
      </c>
      <c r="E6" s="4">
        <v>797646.14</v>
      </c>
      <c r="F6" s="4">
        <f t="shared" ref="F6:F30" si="3">+E6</f>
        <v>797646.14</v>
      </c>
      <c r="G6" s="4">
        <f t="shared" si="1"/>
        <v>30570.899999999558</v>
      </c>
      <c r="K6" s="41"/>
    </row>
    <row r="7" spans="1:11" x14ac:dyDescent="0.2">
      <c r="A7" s="31" t="s">
        <v>34</v>
      </c>
      <c r="B7" s="4">
        <v>2414045.9499999997</v>
      </c>
      <c r="C7" s="4">
        <v>-289555.90999999997</v>
      </c>
      <c r="D7" s="4">
        <f t="shared" si="2"/>
        <v>2124490.0399999996</v>
      </c>
      <c r="E7" s="4">
        <v>1542647.2</v>
      </c>
      <c r="F7" s="4">
        <f t="shared" si="3"/>
        <v>1542647.2</v>
      </c>
      <c r="G7" s="4">
        <f t="shared" si="1"/>
        <v>581842.83999999962</v>
      </c>
      <c r="K7" s="41"/>
    </row>
    <row r="8" spans="1:11" x14ac:dyDescent="0.2">
      <c r="A8" s="31" t="s">
        <v>35</v>
      </c>
      <c r="B8" s="4">
        <v>4946443.5</v>
      </c>
      <c r="C8" s="4">
        <v>460000</v>
      </c>
      <c r="D8" s="4">
        <f t="shared" si="2"/>
        <v>5406443.5</v>
      </c>
      <c r="E8" s="4">
        <v>4919037.71</v>
      </c>
      <c r="F8" s="4">
        <f>+E8-766633.06</f>
        <v>4152404.65</v>
      </c>
      <c r="G8" s="4">
        <f t="shared" si="1"/>
        <v>487405.79000000004</v>
      </c>
      <c r="H8" s="1" t="s">
        <v>135</v>
      </c>
      <c r="K8" s="41"/>
    </row>
    <row r="9" spans="1:11" x14ac:dyDescent="0.2">
      <c r="A9" s="31" t="s">
        <v>36</v>
      </c>
      <c r="B9" s="4">
        <v>3194382.51</v>
      </c>
      <c r="C9" s="4">
        <v>1397699.5</v>
      </c>
      <c r="D9" s="4">
        <f t="shared" si="2"/>
        <v>4592082.01</v>
      </c>
      <c r="E9" s="4">
        <v>4460245.67</v>
      </c>
      <c r="F9" s="4">
        <f t="shared" si="3"/>
        <v>4460245.67</v>
      </c>
      <c r="G9" s="4">
        <f t="shared" si="1"/>
        <v>131836.33999999985</v>
      </c>
      <c r="K9" s="41"/>
    </row>
    <row r="10" spans="1:11" x14ac:dyDescent="0.2">
      <c r="A10" s="31" t="s">
        <v>37</v>
      </c>
      <c r="B10" s="4">
        <v>0</v>
      </c>
      <c r="C10" s="4">
        <v>0</v>
      </c>
      <c r="D10" s="4">
        <f t="shared" si="2"/>
        <v>0</v>
      </c>
      <c r="E10" s="4">
        <v>0</v>
      </c>
      <c r="F10" s="4">
        <f t="shared" si="3"/>
        <v>0</v>
      </c>
      <c r="G10" s="4">
        <f t="shared" si="1"/>
        <v>0</v>
      </c>
      <c r="K10" s="41"/>
    </row>
    <row r="11" spans="1:11" x14ac:dyDescent="0.2">
      <c r="A11" s="31" t="s">
        <v>38</v>
      </c>
      <c r="B11" s="4">
        <v>2565399.5700000003</v>
      </c>
      <c r="C11" s="4">
        <v>331762.78000000003</v>
      </c>
      <c r="D11" s="4">
        <f t="shared" si="2"/>
        <v>2897162.3500000006</v>
      </c>
      <c r="E11" s="4">
        <v>2895675.12</v>
      </c>
      <c r="F11" s="4">
        <f t="shared" si="3"/>
        <v>2895675.12</v>
      </c>
      <c r="G11" s="4">
        <f t="shared" si="1"/>
        <v>1487.230000000447</v>
      </c>
      <c r="K11" s="41"/>
    </row>
    <row r="12" spans="1:11" x14ac:dyDescent="0.2">
      <c r="A12" s="34" t="s">
        <v>39</v>
      </c>
      <c r="B12" s="38">
        <f>SUM(B13:B21)</f>
        <v>6929144.54</v>
      </c>
      <c r="C12" s="38">
        <f t="shared" ref="C12:F12" si="4">SUM(C13:C21)</f>
        <v>1350091.58</v>
      </c>
      <c r="D12" s="38">
        <f t="shared" si="4"/>
        <v>8279236.1200000001</v>
      </c>
      <c r="E12" s="38">
        <f t="shared" si="4"/>
        <v>4275888.0999999996</v>
      </c>
      <c r="F12" s="38">
        <f t="shared" si="4"/>
        <v>4275888.0999999996</v>
      </c>
      <c r="G12" s="38">
        <f t="shared" si="1"/>
        <v>4003348.0200000005</v>
      </c>
      <c r="K12" s="41"/>
    </row>
    <row r="13" spans="1:11" x14ac:dyDescent="0.2">
      <c r="A13" s="31" t="s">
        <v>40</v>
      </c>
      <c r="B13" s="4">
        <v>1509224.12</v>
      </c>
      <c r="C13" s="4">
        <v>131900</v>
      </c>
      <c r="D13" s="4">
        <f t="shared" si="2"/>
        <v>1641124.12</v>
      </c>
      <c r="E13" s="4">
        <v>849734.13</v>
      </c>
      <c r="F13" s="4">
        <f t="shared" si="3"/>
        <v>849734.13</v>
      </c>
      <c r="G13" s="4">
        <f t="shared" si="1"/>
        <v>791389.99000000011</v>
      </c>
      <c r="K13" s="41"/>
    </row>
    <row r="14" spans="1:11" x14ac:dyDescent="0.2">
      <c r="A14" s="31" t="s">
        <v>41</v>
      </c>
      <c r="B14" s="4">
        <v>275624</v>
      </c>
      <c r="C14" s="4">
        <v>-5000</v>
      </c>
      <c r="D14" s="4">
        <f t="shared" si="2"/>
        <v>270624</v>
      </c>
      <c r="E14" s="4">
        <v>68030.59</v>
      </c>
      <c r="F14" s="4">
        <f t="shared" si="3"/>
        <v>68030.59</v>
      </c>
      <c r="G14" s="4">
        <f t="shared" si="1"/>
        <v>202593.41</v>
      </c>
      <c r="K14" s="41"/>
    </row>
    <row r="15" spans="1:11" x14ac:dyDescent="0.2">
      <c r="A15" s="31" t="s">
        <v>42</v>
      </c>
      <c r="B15" s="4">
        <v>2697168.42</v>
      </c>
      <c r="C15" s="4">
        <v>1186391.58</v>
      </c>
      <c r="D15" s="4">
        <f t="shared" si="2"/>
        <v>3883560</v>
      </c>
      <c r="E15" s="4">
        <v>2420714.61</v>
      </c>
      <c r="F15" s="4">
        <f t="shared" si="3"/>
        <v>2420714.61</v>
      </c>
      <c r="G15" s="4">
        <f t="shared" si="1"/>
        <v>1462845.3900000001</v>
      </c>
      <c r="K15" s="41"/>
    </row>
    <row r="16" spans="1:11" x14ac:dyDescent="0.2">
      <c r="A16" s="31" t="s">
        <v>43</v>
      </c>
      <c r="B16" s="4">
        <v>47000</v>
      </c>
      <c r="C16" s="4">
        <v>30000</v>
      </c>
      <c r="D16" s="4">
        <f t="shared" si="2"/>
        <v>77000</v>
      </c>
      <c r="E16" s="4">
        <v>73550.8</v>
      </c>
      <c r="F16" s="4">
        <f t="shared" si="3"/>
        <v>73550.8</v>
      </c>
      <c r="G16" s="4">
        <f t="shared" si="1"/>
        <v>3449.1999999999971</v>
      </c>
      <c r="K16" s="41"/>
    </row>
    <row r="17" spans="1:11" x14ac:dyDescent="0.2">
      <c r="A17" s="31" t="s">
        <v>44</v>
      </c>
      <c r="B17" s="4">
        <v>41300</v>
      </c>
      <c r="C17" s="4">
        <v>-500</v>
      </c>
      <c r="D17" s="4">
        <f t="shared" si="2"/>
        <v>40800</v>
      </c>
      <c r="E17" s="4">
        <v>9202.93</v>
      </c>
      <c r="F17" s="4">
        <f t="shared" si="3"/>
        <v>9202.93</v>
      </c>
      <c r="G17" s="4">
        <f t="shared" si="1"/>
        <v>31597.07</v>
      </c>
      <c r="K17" s="41"/>
    </row>
    <row r="18" spans="1:11" x14ac:dyDescent="0.2">
      <c r="A18" s="31" t="s">
        <v>45</v>
      </c>
      <c r="B18" s="4">
        <v>216216</v>
      </c>
      <c r="C18" s="4">
        <v>0</v>
      </c>
      <c r="D18" s="4">
        <f t="shared" si="2"/>
        <v>216216</v>
      </c>
      <c r="E18" s="4">
        <v>183855.11</v>
      </c>
      <c r="F18" s="4">
        <f t="shared" si="3"/>
        <v>183855.11</v>
      </c>
      <c r="G18" s="4">
        <f t="shared" si="1"/>
        <v>32360.890000000014</v>
      </c>
      <c r="K18" s="41"/>
    </row>
    <row r="19" spans="1:11" x14ac:dyDescent="0.2">
      <c r="A19" s="31" t="s">
        <v>46</v>
      </c>
      <c r="B19" s="4">
        <v>395000</v>
      </c>
      <c r="C19" s="4">
        <v>-7900</v>
      </c>
      <c r="D19" s="4">
        <f t="shared" si="2"/>
        <v>387100</v>
      </c>
      <c r="E19" s="4">
        <v>52624.31</v>
      </c>
      <c r="F19" s="4">
        <f t="shared" si="3"/>
        <v>52624.31</v>
      </c>
      <c r="G19" s="4">
        <f t="shared" si="1"/>
        <v>334475.69</v>
      </c>
      <c r="K19" s="41"/>
    </row>
    <row r="20" spans="1:11" x14ac:dyDescent="0.2">
      <c r="A20" s="31" t="s">
        <v>47</v>
      </c>
      <c r="B20" s="4">
        <v>0</v>
      </c>
      <c r="C20" s="4">
        <v>0</v>
      </c>
      <c r="D20" s="4">
        <f t="shared" si="2"/>
        <v>0</v>
      </c>
      <c r="E20" s="4">
        <v>0</v>
      </c>
      <c r="F20" s="4">
        <f t="shared" si="3"/>
        <v>0</v>
      </c>
      <c r="G20" s="4">
        <f t="shared" si="1"/>
        <v>0</v>
      </c>
      <c r="K20" s="41"/>
    </row>
    <row r="21" spans="1:11" x14ac:dyDescent="0.2">
      <c r="A21" s="31" t="s">
        <v>48</v>
      </c>
      <c r="B21" s="4">
        <v>1747612</v>
      </c>
      <c r="C21" s="4">
        <v>15200</v>
      </c>
      <c r="D21" s="4">
        <f t="shared" si="2"/>
        <v>1762812</v>
      </c>
      <c r="E21" s="4">
        <v>618175.62</v>
      </c>
      <c r="F21" s="4">
        <f t="shared" si="3"/>
        <v>618175.62</v>
      </c>
      <c r="G21" s="4">
        <f t="shared" si="1"/>
        <v>1144636.3799999999</v>
      </c>
      <c r="K21" s="41"/>
    </row>
    <row r="22" spans="1:11" x14ac:dyDescent="0.2">
      <c r="A22" s="34" t="s">
        <v>49</v>
      </c>
      <c r="B22" s="38">
        <f>SUM(B23:B31)</f>
        <v>20642383.060000002</v>
      </c>
      <c r="C22" s="38">
        <f t="shared" ref="C22:F22" si="5">SUM(C23:C31)</f>
        <v>26697657.560000002</v>
      </c>
      <c r="D22" s="38">
        <f t="shared" si="5"/>
        <v>47340040.620000005</v>
      </c>
      <c r="E22" s="38">
        <f t="shared" si="5"/>
        <v>33810445.140000001</v>
      </c>
      <c r="F22" s="38">
        <f t="shared" si="5"/>
        <v>33566094.140000001</v>
      </c>
      <c r="G22" s="38">
        <f t="shared" si="1"/>
        <v>13529595.480000004</v>
      </c>
      <c r="K22" s="41"/>
    </row>
    <row r="23" spans="1:11" x14ac:dyDescent="0.2">
      <c r="A23" s="31" t="s">
        <v>50</v>
      </c>
      <c r="B23" s="4">
        <v>2941948.76</v>
      </c>
      <c r="C23" s="4">
        <v>-162000.88</v>
      </c>
      <c r="D23" s="4">
        <f t="shared" si="2"/>
        <v>2779947.88</v>
      </c>
      <c r="E23" s="4">
        <v>2024762.73</v>
      </c>
      <c r="F23" s="4">
        <f>+E23-132241</f>
        <v>1892521.73</v>
      </c>
      <c r="G23" s="4">
        <f t="shared" si="1"/>
        <v>755185.14999999991</v>
      </c>
      <c r="H23" s="1" t="s">
        <v>135</v>
      </c>
      <c r="K23" s="41"/>
    </row>
    <row r="24" spans="1:11" x14ac:dyDescent="0.2">
      <c r="A24" s="31" t="s">
        <v>51</v>
      </c>
      <c r="B24" s="4">
        <v>1136800</v>
      </c>
      <c r="C24" s="4">
        <v>106945</v>
      </c>
      <c r="D24" s="4">
        <f t="shared" si="2"/>
        <v>1243745</v>
      </c>
      <c r="E24" s="4">
        <v>702142.41</v>
      </c>
      <c r="F24" s="4">
        <f t="shared" si="3"/>
        <v>702142.41</v>
      </c>
      <c r="G24" s="4">
        <f t="shared" si="1"/>
        <v>541602.59</v>
      </c>
      <c r="K24" s="41"/>
    </row>
    <row r="25" spans="1:11" x14ac:dyDescent="0.2">
      <c r="A25" s="31" t="s">
        <v>52</v>
      </c>
      <c r="B25" s="4">
        <v>1111888</v>
      </c>
      <c r="C25" s="4">
        <v>102055</v>
      </c>
      <c r="D25" s="4">
        <f t="shared" si="2"/>
        <v>1213943</v>
      </c>
      <c r="E25" s="4">
        <v>761039.63</v>
      </c>
      <c r="F25" s="4">
        <f t="shared" si="3"/>
        <v>761039.63</v>
      </c>
      <c r="G25" s="4">
        <f t="shared" si="1"/>
        <v>452903.37</v>
      </c>
      <c r="K25" s="41"/>
    </row>
    <row r="26" spans="1:11" x14ac:dyDescent="0.2">
      <c r="A26" s="31" t="s">
        <v>53</v>
      </c>
      <c r="B26" s="4">
        <v>1093329.44</v>
      </c>
      <c r="C26" s="4">
        <v>532060.14</v>
      </c>
      <c r="D26" s="4">
        <f t="shared" si="2"/>
        <v>1625389.58</v>
      </c>
      <c r="E26" s="4">
        <v>1613567.18</v>
      </c>
      <c r="F26" s="4">
        <f t="shared" si="3"/>
        <v>1613567.18</v>
      </c>
      <c r="G26" s="4">
        <f t="shared" si="1"/>
        <v>11822.40000000014</v>
      </c>
      <c r="K26" s="41"/>
    </row>
    <row r="27" spans="1:11" x14ac:dyDescent="0.2">
      <c r="A27" s="31" t="s">
        <v>54</v>
      </c>
      <c r="B27" s="4">
        <v>6216978.1900000013</v>
      </c>
      <c r="C27" s="4">
        <v>1836412.7199999993</v>
      </c>
      <c r="D27" s="4">
        <f t="shared" si="2"/>
        <v>8053390.9100000001</v>
      </c>
      <c r="E27" s="4">
        <v>7078614.4299999997</v>
      </c>
      <c r="F27" s="4">
        <f t="shared" si="3"/>
        <v>7078614.4299999997</v>
      </c>
      <c r="G27" s="4">
        <f t="shared" si="1"/>
        <v>974776.48000000045</v>
      </c>
      <c r="K27" s="41"/>
    </row>
    <row r="28" spans="1:11" x14ac:dyDescent="0.2">
      <c r="A28" s="31" t="s">
        <v>55</v>
      </c>
      <c r="B28" s="4">
        <v>1775000</v>
      </c>
      <c r="C28" s="4">
        <v>3090169</v>
      </c>
      <c r="D28" s="4">
        <f t="shared" si="2"/>
        <v>4865169</v>
      </c>
      <c r="E28" s="4">
        <v>2716975.36</v>
      </c>
      <c r="F28" s="4">
        <f>+E28-38048</f>
        <v>2678927.3599999999</v>
      </c>
      <c r="G28" s="4">
        <f t="shared" si="1"/>
        <v>2148193.64</v>
      </c>
      <c r="K28" s="41"/>
    </row>
    <row r="29" spans="1:11" x14ac:dyDescent="0.2">
      <c r="A29" s="31" t="s">
        <v>56</v>
      </c>
      <c r="B29" s="4">
        <v>1212232.48</v>
      </c>
      <c r="C29" s="4">
        <v>833000</v>
      </c>
      <c r="D29" s="4">
        <f t="shared" si="2"/>
        <v>2045232.48</v>
      </c>
      <c r="E29" s="4">
        <v>363837.25</v>
      </c>
      <c r="F29" s="4">
        <f t="shared" si="3"/>
        <v>363837.25</v>
      </c>
      <c r="G29" s="4">
        <f t="shared" si="1"/>
        <v>1681395.23</v>
      </c>
      <c r="K29" s="41"/>
    </row>
    <row r="30" spans="1:11" x14ac:dyDescent="0.2">
      <c r="A30" s="31" t="s">
        <v>57</v>
      </c>
      <c r="B30" s="4">
        <v>142655.6</v>
      </c>
      <c r="C30" s="4">
        <v>151000</v>
      </c>
      <c r="D30" s="4">
        <f t="shared" si="2"/>
        <v>293655.59999999998</v>
      </c>
      <c r="E30" s="4">
        <v>195843.94</v>
      </c>
      <c r="F30" s="4">
        <f t="shared" si="3"/>
        <v>195843.94</v>
      </c>
      <c r="G30" s="4">
        <f t="shared" si="1"/>
        <v>97811.659999999974</v>
      </c>
      <c r="K30" s="41"/>
    </row>
    <row r="31" spans="1:11" x14ac:dyDescent="0.2">
      <c r="A31" s="31" t="s">
        <v>58</v>
      </c>
      <c r="B31" s="4">
        <v>5011550.5900000008</v>
      </c>
      <c r="C31" s="4">
        <v>20208016.580000002</v>
      </c>
      <c r="D31" s="4">
        <f t="shared" si="2"/>
        <v>25219567.170000002</v>
      </c>
      <c r="E31" s="4">
        <v>18353662.210000001</v>
      </c>
      <c r="F31" s="4">
        <f>+E31-74062</f>
        <v>18279600.210000001</v>
      </c>
      <c r="G31" s="4">
        <f t="shared" si="1"/>
        <v>6865904.9600000009</v>
      </c>
      <c r="H31" s="1" t="s">
        <v>135</v>
      </c>
      <c r="K31" s="41"/>
    </row>
    <row r="32" spans="1:11" x14ac:dyDescent="0.2">
      <c r="A32" s="34" t="s">
        <v>59</v>
      </c>
      <c r="B32" s="38">
        <f>SUM(B33:B41)</f>
        <v>0</v>
      </c>
      <c r="C32" s="38">
        <f t="shared" ref="C32:F32" si="6">SUM(C33:C41)</f>
        <v>42840</v>
      </c>
      <c r="D32" s="38">
        <f t="shared" si="6"/>
        <v>42840</v>
      </c>
      <c r="E32" s="38">
        <f t="shared" si="6"/>
        <v>42840</v>
      </c>
      <c r="F32" s="38">
        <f t="shared" si="6"/>
        <v>42840</v>
      </c>
      <c r="G32" s="38">
        <f t="shared" si="1"/>
        <v>0</v>
      </c>
      <c r="K32" s="41"/>
    </row>
    <row r="33" spans="1:11" x14ac:dyDescent="0.2">
      <c r="A33" s="31" t="s">
        <v>60</v>
      </c>
      <c r="B33" s="4">
        <v>0</v>
      </c>
      <c r="C33" s="4">
        <v>42840</v>
      </c>
      <c r="D33" s="4">
        <f t="shared" si="2"/>
        <v>42840</v>
      </c>
      <c r="E33" s="4">
        <v>42840</v>
      </c>
      <c r="F33" s="4">
        <f t="shared" ref="F33" si="7">+E33</f>
        <v>42840</v>
      </c>
      <c r="G33" s="4">
        <f t="shared" si="1"/>
        <v>0</v>
      </c>
      <c r="K33" s="41"/>
    </row>
    <row r="34" spans="1:11" x14ac:dyDescent="0.2">
      <c r="A34" s="31" t="s">
        <v>61</v>
      </c>
      <c r="B34" s="4">
        <v>0</v>
      </c>
      <c r="C34" s="4">
        <v>0</v>
      </c>
      <c r="D34" s="4">
        <f t="shared" si="2"/>
        <v>0</v>
      </c>
      <c r="E34" s="4">
        <v>0</v>
      </c>
      <c r="F34" s="4">
        <v>0</v>
      </c>
      <c r="G34" s="4">
        <f t="shared" si="1"/>
        <v>0</v>
      </c>
    </row>
    <row r="35" spans="1:11" x14ac:dyDescent="0.2">
      <c r="A35" s="31" t="s">
        <v>62</v>
      </c>
      <c r="B35" s="4">
        <v>0</v>
      </c>
      <c r="C35" s="4">
        <v>0</v>
      </c>
      <c r="D35" s="4">
        <f t="shared" si="2"/>
        <v>0</v>
      </c>
      <c r="E35" s="4">
        <v>0</v>
      </c>
      <c r="F35" s="4">
        <v>0</v>
      </c>
      <c r="G35" s="4">
        <f t="shared" si="1"/>
        <v>0</v>
      </c>
    </row>
    <row r="36" spans="1:11" x14ac:dyDescent="0.2">
      <c r="A36" s="31" t="s">
        <v>63</v>
      </c>
      <c r="B36" s="4">
        <v>0</v>
      </c>
      <c r="C36" s="4">
        <v>0</v>
      </c>
      <c r="D36" s="4">
        <f t="shared" si="2"/>
        <v>0</v>
      </c>
      <c r="E36" s="4">
        <v>0</v>
      </c>
      <c r="F36" s="4">
        <v>0</v>
      </c>
      <c r="G36" s="4">
        <f t="shared" si="1"/>
        <v>0</v>
      </c>
    </row>
    <row r="37" spans="1:11" x14ac:dyDescent="0.2">
      <c r="A37" s="31" t="s">
        <v>29</v>
      </c>
      <c r="B37" s="4">
        <v>0</v>
      </c>
      <c r="C37" s="4">
        <v>0</v>
      </c>
      <c r="D37" s="4">
        <f t="shared" si="2"/>
        <v>0</v>
      </c>
      <c r="E37" s="4">
        <v>0</v>
      </c>
      <c r="F37" s="4">
        <v>0</v>
      </c>
      <c r="G37" s="4">
        <f t="shared" si="1"/>
        <v>0</v>
      </c>
    </row>
    <row r="38" spans="1:11" x14ac:dyDescent="0.2">
      <c r="A38" s="31" t="s">
        <v>64</v>
      </c>
      <c r="B38" s="4">
        <v>0</v>
      </c>
      <c r="C38" s="4">
        <v>0</v>
      </c>
      <c r="D38" s="4">
        <f t="shared" si="2"/>
        <v>0</v>
      </c>
      <c r="E38" s="4">
        <v>0</v>
      </c>
      <c r="F38" s="4">
        <v>0</v>
      </c>
      <c r="G38" s="4">
        <f t="shared" si="1"/>
        <v>0</v>
      </c>
    </row>
    <row r="39" spans="1:11" x14ac:dyDescent="0.2">
      <c r="A39" s="31" t="s">
        <v>65</v>
      </c>
      <c r="B39" s="4">
        <v>0</v>
      </c>
      <c r="C39" s="4">
        <v>0</v>
      </c>
      <c r="D39" s="4">
        <f t="shared" si="2"/>
        <v>0</v>
      </c>
      <c r="E39" s="4">
        <v>0</v>
      </c>
      <c r="F39" s="4">
        <v>0</v>
      </c>
      <c r="G39" s="4">
        <f t="shared" si="1"/>
        <v>0</v>
      </c>
    </row>
    <row r="40" spans="1:11" x14ac:dyDescent="0.2">
      <c r="A40" s="31" t="s">
        <v>66</v>
      </c>
      <c r="B40" s="4">
        <v>0</v>
      </c>
      <c r="C40" s="4">
        <v>0</v>
      </c>
      <c r="D40" s="4">
        <f t="shared" si="2"/>
        <v>0</v>
      </c>
      <c r="E40" s="4">
        <v>0</v>
      </c>
      <c r="F40" s="4">
        <v>0</v>
      </c>
      <c r="G40" s="4">
        <f t="shared" si="1"/>
        <v>0</v>
      </c>
    </row>
    <row r="41" spans="1:11" x14ac:dyDescent="0.2">
      <c r="A41" s="31" t="s">
        <v>67</v>
      </c>
      <c r="B41" s="4">
        <v>0</v>
      </c>
      <c r="C41" s="4">
        <v>0</v>
      </c>
      <c r="D41" s="4">
        <f t="shared" si="2"/>
        <v>0</v>
      </c>
      <c r="E41" s="4">
        <v>0</v>
      </c>
      <c r="F41" s="4">
        <v>0</v>
      </c>
      <c r="G41" s="4">
        <f t="shared" si="1"/>
        <v>0</v>
      </c>
    </row>
    <row r="42" spans="1:11" x14ac:dyDescent="0.2">
      <c r="A42" s="34" t="s">
        <v>68</v>
      </c>
      <c r="B42" s="38">
        <f>SUM(B43:B51)</f>
        <v>1335680</v>
      </c>
      <c r="C42" s="38">
        <f t="shared" ref="C42:F42" si="8">SUM(C43:C51)</f>
        <v>4889125.59</v>
      </c>
      <c r="D42" s="38">
        <f t="shared" si="8"/>
        <v>6224805.5899999999</v>
      </c>
      <c r="E42" s="38">
        <f t="shared" si="8"/>
        <v>4385385.6100000003</v>
      </c>
      <c r="F42" s="38">
        <f t="shared" si="8"/>
        <v>4385385.6100000003</v>
      </c>
      <c r="G42" s="38">
        <f t="shared" si="1"/>
        <v>1839419.9799999995</v>
      </c>
    </row>
    <row r="43" spans="1:11" x14ac:dyDescent="0.2">
      <c r="A43" s="31" t="s">
        <v>69</v>
      </c>
      <c r="B43" s="4">
        <v>958680</v>
      </c>
      <c r="C43" s="4">
        <v>0</v>
      </c>
      <c r="D43" s="4">
        <f t="shared" si="2"/>
        <v>958680</v>
      </c>
      <c r="E43" s="4">
        <v>170622.19</v>
      </c>
      <c r="F43" s="4">
        <f t="shared" ref="F43:F51" si="9">+E43</f>
        <v>170622.19</v>
      </c>
      <c r="G43" s="4">
        <f t="shared" si="1"/>
        <v>788057.81</v>
      </c>
    </row>
    <row r="44" spans="1:11" x14ac:dyDescent="0.2">
      <c r="A44" s="31" t="s">
        <v>70</v>
      </c>
      <c r="B44" s="4">
        <v>164000</v>
      </c>
      <c r="C44" s="4">
        <v>0</v>
      </c>
      <c r="D44" s="4">
        <f t="shared" si="2"/>
        <v>164000</v>
      </c>
      <c r="E44" s="4">
        <v>0</v>
      </c>
      <c r="F44" s="4">
        <f t="shared" si="9"/>
        <v>0</v>
      </c>
      <c r="G44" s="4">
        <f t="shared" si="1"/>
        <v>164000</v>
      </c>
    </row>
    <row r="45" spans="1:11" x14ac:dyDescent="0.2">
      <c r="A45" s="31" t="s">
        <v>71</v>
      </c>
      <c r="B45" s="4">
        <v>0</v>
      </c>
      <c r="C45" s="4">
        <v>0</v>
      </c>
      <c r="D45" s="4">
        <f t="shared" si="2"/>
        <v>0</v>
      </c>
      <c r="E45" s="4">
        <v>0</v>
      </c>
      <c r="F45" s="4">
        <f t="shared" si="9"/>
        <v>0</v>
      </c>
      <c r="G45" s="4">
        <f t="shared" si="1"/>
        <v>0</v>
      </c>
    </row>
    <row r="46" spans="1:11" x14ac:dyDescent="0.2">
      <c r="A46" s="31" t="s">
        <v>72</v>
      </c>
      <c r="B46" s="4">
        <v>50000</v>
      </c>
      <c r="C46" s="4">
        <v>0</v>
      </c>
      <c r="D46" s="4">
        <f t="shared" si="2"/>
        <v>50000</v>
      </c>
      <c r="E46" s="4">
        <v>0</v>
      </c>
      <c r="F46" s="4">
        <f t="shared" si="9"/>
        <v>0</v>
      </c>
      <c r="G46" s="4">
        <f t="shared" si="1"/>
        <v>50000</v>
      </c>
    </row>
    <row r="47" spans="1:11" x14ac:dyDescent="0.2">
      <c r="A47" s="31" t="s">
        <v>73</v>
      </c>
      <c r="B47" s="4">
        <v>0</v>
      </c>
      <c r="C47" s="4">
        <v>0</v>
      </c>
      <c r="D47" s="4">
        <f t="shared" si="2"/>
        <v>0</v>
      </c>
      <c r="E47" s="4">
        <v>0</v>
      </c>
      <c r="F47" s="4">
        <f t="shared" si="9"/>
        <v>0</v>
      </c>
      <c r="G47" s="4">
        <f t="shared" si="1"/>
        <v>0</v>
      </c>
    </row>
    <row r="48" spans="1:11" x14ac:dyDescent="0.2">
      <c r="A48" s="31" t="s">
        <v>74</v>
      </c>
      <c r="B48" s="4">
        <v>33000</v>
      </c>
      <c r="C48" s="4">
        <f>5525245.39-504319.6-131800.2</f>
        <v>4889125.59</v>
      </c>
      <c r="D48" s="4">
        <f t="shared" si="2"/>
        <v>4922125.59</v>
      </c>
      <c r="E48" s="4">
        <v>4214763.42</v>
      </c>
      <c r="F48" s="4">
        <f t="shared" si="9"/>
        <v>4214763.42</v>
      </c>
      <c r="G48" s="4">
        <f t="shared" si="1"/>
        <v>707362.16999999993</v>
      </c>
    </row>
    <row r="49" spans="1:9" x14ac:dyDescent="0.2">
      <c r="A49" s="31" t="s">
        <v>75</v>
      </c>
      <c r="B49" s="4">
        <v>0</v>
      </c>
      <c r="C49" s="4">
        <v>0</v>
      </c>
      <c r="D49" s="4">
        <f t="shared" si="2"/>
        <v>0</v>
      </c>
      <c r="E49" s="4">
        <v>0</v>
      </c>
      <c r="F49" s="4">
        <f t="shared" si="9"/>
        <v>0</v>
      </c>
      <c r="G49" s="4">
        <f t="shared" si="1"/>
        <v>0</v>
      </c>
    </row>
    <row r="50" spans="1:9" x14ac:dyDescent="0.2">
      <c r="A50" s="31" t="s">
        <v>76</v>
      </c>
      <c r="B50" s="4">
        <v>0</v>
      </c>
      <c r="C50" s="4">
        <v>0</v>
      </c>
      <c r="D50" s="4">
        <f t="shared" si="2"/>
        <v>0</v>
      </c>
      <c r="E50" s="4">
        <v>0</v>
      </c>
      <c r="F50" s="4">
        <f t="shared" si="9"/>
        <v>0</v>
      </c>
      <c r="G50" s="4">
        <f t="shared" si="1"/>
        <v>0</v>
      </c>
    </row>
    <row r="51" spans="1:9" x14ac:dyDescent="0.2">
      <c r="A51" s="31" t="s">
        <v>77</v>
      </c>
      <c r="B51" s="4">
        <v>130000</v>
      </c>
      <c r="C51" s="4">
        <v>0</v>
      </c>
      <c r="D51" s="4">
        <f t="shared" si="2"/>
        <v>130000</v>
      </c>
      <c r="E51" s="4">
        <v>0</v>
      </c>
      <c r="F51" s="4">
        <f t="shared" si="9"/>
        <v>0</v>
      </c>
      <c r="G51" s="4">
        <f t="shared" si="1"/>
        <v>130000</v>
      </c>
    </row>
    <row r="52" spans="1:9" x14ac:dyDescent="0.2">
      <c r="A52" s="34" t="s">
        <v>78</v>
      </c>
      <c r="B52" s="38">
        <f>SUM(B53:B55)</f>
        <v>0</v>
      </c>
      <c r="C52" s="38">
        <f t="shared" ref="C52:F52" si="10">SUM(C53:C55)</f>
        <v>9979074.2100000009</v>
      </c>
      <c r="D52" s="38">
        <f t="shared" si="10"/>
        <v>9979074.2100000009</v>
      </c>
      <c r="E52" s="38">
        <f t="shared" si="10"/>
        <v>8602650.1600000001</v>
      </c>
      <c r="F52" s="38">
        <f t="shared" si="10"/>
        <v>8602650.1600000001</v>
      </c>
      <c r="G52" s="38">
        <f t="shared" si="1"/>
        <v>1376424.0500000007</v>
      </c>
      <c r="I52" s="41"/>
    </row>
    <row r="53" spans="1:9" x14ac:dyDescent="0.2">
      <c r="A53" s="31" t="s">
        <v>79</v>
      </c>
      <c r="B53" s="4">
        <v>0</v>
      </c>
      <c r="C53" s="4">
        <v>0</v>
      </c>
      <c r="D53" s="4">
        <f t="shared" si="2"/>
        <v>0</v>
      </c>
      <c r="E53" s="4">
        <v>0</v>
      </c>
      <c r="F53" s="4">
        <f t="shared" ref="F53:F55" si="11">+E53</f>
        <v>0</v>
      </c>
      <c r="G53" s="4">
        <f t="shared" si="1"/>
        <v>0</v>
      </c>
    </row>
    <row r="54" spans="1:9" x14ac:dyDescent="0.2">
      <c r="A54" s="31" t="s">
        <v>80</v>
      </c>
      <c r="B54" s="4">
        <v>0</v>
      </c>
      <c r="C54" s="4">
        <f>10979074.21-1000000</f>
        <v>9979074.2100000009</v>
      </c>
      <c r="D54" s="4">
        <f t="shared" si="2"/>
        <v>9979074.2100000009</v>
      </c>
      <c r="E54" s="4">
        <v>8602650.1600000001</v>
      </c>
      <c r="F54" s="4">
        <f t="shared" si="11"/>
        <v>8602650.1600000001</v>
      </c>
      <c r="G54" s="4">
        <f t="shared" si="1"/>
        <v>1376424.0500000007</v>
      </c>
      <c r="I54" s="41"/>
    </row>
    <row r="55" spans="1:9" x14ac:dyDescent="0.2">
      <c r="A55" s="31" t="s">
        <v>81</v>
      </c>
      <c r="B55" s="4">
        <v>0</v>
      </c>
      <c r="C55" s="4">
        <v>0</v>
      </c>
      <c r="D55" s="4">
        <f t="shared" si="2"/>
        <v>0</v>
      </c>
      <c r="E55" s="4">
        <v>0</v>
      </c>
      <c r="F55" s="4">
        <f t="shared" si="11"/>
        <v>0</v>
      </c>
      <c r="G55" s="4">
        <f t="shared" si="1"/>
        <v>0</v>
      </c>
    </row>
    <row r="56" spans="1:9" x14ac:dyDescent="0.2">
      <c r="A56" s="34" t="s">
        <v>82</v>
      </c>
      <c r="B56" s="38">
        <f>SUM(B57:B63)</f>
        <v>0</v>
      </c>
      <c r="C56" s="38">
        <f t="shared" ref="C56:F56" si="12">SUM(C57:C63)</f>
        <v>0</v>
      </c>
      <c r="D56" s="38">
        <f t="shared" si="12"/>
        <v>0</v>
      </c>
      <c r="E56" s="38">
        <f t="shared" si="12"/>
        <v>0</v>
      </c>
      <c r="F56" s="38">
        <f t="shared" si="12"/>
        <v>0</v>
      </c>
      <c r="G56" s="38">
        <f t="shared" si="1"/>
        <v>0</v>
      </c>
    </row>
    <row r="57" spans="1:9" x14ac:dyDescent="0.2">
      <c r="A57" s="31" t="s">
        <v>83</v>
      </c>
      <c r="B57" s="4">
        <v>0</v>
      </c>
      <c r="C57" s="4">
        <v>0</v>
      </c>
      <c r="D57" s="4">
        <f t="shared" si="2"/>
        <v>0</v>
      </c>
      <c r="E57" s="4">
        <v>0</v>
      </c>
      <c r="F57" s="4">
        <v>0</v>
      </c>
      <c r="G57" s="4">
        <f t="shared" si="1"/>
        <v>0</v>
      </c>
    </row>
    <row r="58" spans="1:9" x14ac:dyDescent="0.2">
      <c r="A58" s="31" t="s">
        <v>84</v>
      </c>
      <c r="B58" s="4">
        <v>0</v>
      </c>
      <c r="C58" s="4">
        <v>0</v>
      </c>
      <c r="D58" s="4">
        <f t="shared" si="2"/>
        <v>0</v>
      </c>
      <c r="E58" s="4">
        <v>0</v>
      </c>
      <c r="F58" s="4">
        <v>0</v>
      </c>
      <c r="G58" s="4">
        <f t="shared" si="1"/>
        <v>0</v>
      </c>
    </row>
    <row r="59" spans="1:9" x14ac:dyDescent="0.2">
      <c r="A59" s="31" t="s">
        <v>85</v>
      </c>
      <c r="B59" s="4">
        <v>0</v>
      </c>
      <c r="C59" s="4">
        <v>0</v>
      </c>
      <c r="D59" s="4">
        <f t="shared" si="2"/>
        <v>0</v>
      </c>
      <c r="E59" s="4">
        <v>0</v>
      </c>
      <c r="F59" s="4">
        <v>0</v>
      </c>
      <c r="G59" s="4">
        <f t="shared" si="1"/>
        <v>0</v>
      </c>
    </row>
    <row r="60" spans="1:9" x14ac:dyDescent="0.2">
      <c r="A60" s="31" t="s">
        <v>86</v>
      </c>
      <c r="B60" s="4">
        <v>0</v>
      </c>
      <c r="C60" s="4">
        <v>0</v>
      </c>
      <c r="D60" s="4">
        <f t="shared" si="2"/>
        <v>0</v>
      </c>
      <c r="E60" s="4">
        <v>0</v>
      </c>
      <c r="F60" s="4">
        <v>0</v>
      </c>
      <c r="G60" s="4">
        <f t="shared" si="1"/>
        <v>0</v>
      </c>
    </row>
    <row r="61" spans="1:9" x14ac:dyDescent="0.2">
      <c r="A61" s="31" t="s">
        <v>87</v>
      </c>
      <c r="B61" s="4">
        <v>0</v>
      </c>
      <c r="C61" s="4">
        <v>0</v>
      </c>
      <c r="D61" s="4">
        <f t="shared" si="2"/>
        <v>0</v>
      </c>
      <c r="E61" s="4">
        <v>0</v>
      </c>
      <c r="F61" s="4">
        <v>0</v>
      </c>
      <c r="G61" s="4">
        <f t="shared" si="1"/>
        <v>0</v>
      </c>
    </row>
    <row r="62" spans="1:9" x14ac:dyDescent="0.2">
      <c r="A62" s="31" t="s">
        <v>88</v>
      </c>
      <c r="B62" s="4">
        <v>0</v>
      </c>
      <c r="C62" s="4">
        <v>0</v>
      </c>
      <c r="D62" s="4">
        <f t="shared" si="2"/>
        <v>0</v>
      </c>
      <c r="E62" s="4">
        <v>0</v>
      </c>
      <c r="F62" s="4">
        <v>0</v>
      </c>
      <c r="G62" s="4">
        <f t="shared" si="1"/>
        <v>0</v>
      </c>
    </row>
    <row r="63" spans="1:9" x14ac:dyDescent="0.2">
      <c r="A63" s="31" t="s">
        <v>89</v>
      </c>
      <c r="B63" s="4">
        <v>0</v>
      </c>
      <c r="C63" s="4">
        <v>0</v>
      </c>
      <c r="D63" s="4">
        <f t="shared" si="2"/>
        <v>0</v>
      </c>
      <c r="E63" s="4">
        <v>0</v>
      </c>
      <c r="F63" s="4">
        <v>0</v>
      </c>
      <c r="G63" s="4">
        <f t="shared" si="1"/>
        <v>0</v>
      </c>
    </row>
    <row r="64" spans="1:9" x14ac:dyDescent="0.2">
      <c r="A64" s="34" t="s">
        <v>90</v>
      </c>
      <c r="B64" s="38">
        <f>SUM(B65:B67)</f>
        <v>0</v>
      </c>
      <c r="C64" s="38">
        <f t="shared" ref="C64:F64" si="13">SUM(C65:C67)</f>
        <v>0</v>
      </c>
      <c r="D64" s="38">
        <f t="shared" si="13"/>
        <v>0</v>
      </c>
      <c r="E64" s="38">
        <f t="shared" si="13"/>
        <v>0</v>
      </c>
      <c r="F64" s="38">
        <f t="shared" si="13"/>
        <v>0</v>
      </c>
      <c r="G64" s="38">
        <f t="shared" si="1"/>
        <v>0</v>
      </c>
    </row>
    <row r="65" spans="1:7" x14ac:dyDescent="0.2">
      <c r="A65" s="31" t="s">
        <v>30</v>
      </c>
      <c r="B65" s="4">
        <v>0</v>
      </c>
      <c r="C65" s="4">
        <v>0</v>
      </c>
      <c r="D65" s="4">
        <f t="shared" si="2"/>
        <v>0</v>
      </c>
      <c r="E65" s="4">
        <v>0</v>
      </c>
      <c r="F65" s="4">
        <v>0</v>
      </c>
      <c r="G65" s="4">
        <f t="shared" si="1"/>
        <v>0</v>
      </c>
    </row>
    <row r="66" spans="1:7" x14ac:dyDescent="0.2">
      <c r="A66" s="31" t="s">
        <v>91</v>
      </c>
      <c r="B66" s="4">
        <v>0</v>
      </c>
      <c r="C66" s="4">
        <v>0</v>
      </c>
      <c r="D66" s="4">
        <f t="shared" si="2"/>
        <v>0</v>
      </c>
      <c r="E66" s="4">
        <v>0</v>
      </c>
      <c r="F66" s="4">
        <v>0</v>
      </c>
      <c r="G66" s="4">
        <f t="shared" si="1"/>
        <v>0</v>
      </c>
    </row>
    <row r="67" spans="1:7" x14ac:dyDescent="0.2">
      <c r="A67" s="31" t="s">
        <v>92</v>
      </c>
      <c r="B67" s="4">
        <v>0</v>
      </c>
      <c r="C67" s="4">
        <v>0</v>
      </c>
      <c r="D67" s="4">
        <f t="shared" si="2"/>
        <v>0</v>
      </c>
      <c r="E67" s="4">
        <v>0</v>
      </c>
      <c r="F67" s="4">
        <v>0</v>
      </c>
      <c r="G67" s="4">
        <f t="shared" si="1"/>
        <v>0</v>
      </c>
    </row>
    <row r="68" spans="1:7" x14ac:dyDescent="0.2">
      <c r="A68" s="34" t="s">
        <v>93</v>
      </c>
      <c r="B68" s="38">
        <f>SUM(B69:B75)</f>
        <v>0</v>
      </c>
      <c r="C68" s="38">
        <f t="shared" ref="C68:F68" si="14">SUM(C69:C75)</f>
        <v>0</v>
      </c>
      <c r="D68" s="38">
        <f t="shared" si="14"/>
        <v>0</v>
      </c>
      <c r="E68" s="38">
        <f t="shared" si="14"/>
        <v>0</v>
      </c>
      <c r="F68" s="38">
        <f t="shared" si="14"/>
        <v>0</v>
      </c>
      <c r="G68" s="38">
        <f t="shared" si="1"/>
        <v>0</v>
      </c>
    </row>
    <row r="69" spans="1:7" x14ac:dyDescent="0.2">
      <c r="A69" s="31" t="s">
        <v>94</v>
      </c>
      <c r="B69" s="4">
        <v>0</v>
      </c>
      <c r="C69" s="4">
        <v>0</v>
      </c>
      <c r="D69" s="4">
        <f t="shared" si="2"/>
        <v>0</v>
      </c>
      <c r="E69" s="4">
        <v>0</v>
      </c>
      <c r="F69" s="4">
        <v>0</v>
      </c>
      <c r="G69" s="4">
        <f t="shared" ref="G69:G76" si="15">+D69-E69</f>
        <v>0</v>
      </c>
    </row>
    <row r="70" spans="1:7" x14ac:dyDescent="0.2">
      <c r="A70" s="31" t="s">
        <v>95</v>
      </c>
      <c r="B70" s="4">
        <v>0</v>
      </c>
      <c r="C70" s="4">
        <v>0</v>
      </c>
      <c r="D70" s="4">
        <f t="shared" ref="D70:D75" si="16">+B70+C70</f>
        <v>0</v>
      </c>
      <c r="E70" s="4">
        <v>0</v>
      </c>
      <c r="F70" s="4">
        <v>0</v>
      </c>
      <c r="G70" s="4">
        <f t="shared" si="15"/>
        <v>0</v>
      </c>
    </row>
    <row r="71" spans="1:7" x14ac:dyDescent="0.2">
      <c r="A71" s="31" t="s">
        <v>96</v>
      </c>
      <c r="B71" s="4">
        <v>0</v>
      </c>
      <c r="C71" s="4">
        <v>0</v>
      </c>
      <c r="D71" s="4">
        <f t="shared" si="16"/>
        <v>0</v>
      </c>
      <c r="E71" s="4">
        <v>0</v>
      </c>
      <c r="F71" s="4">
        <v>0</v>
      </c>
      <c r="G71" s="4">
        <f t="shared" si="15"/>
        <v>0</v>
      </c>
    </row>
    <row r="72" spans="1:7" x14ac:dyDescent="0.2">
      <c r="A72" s="31" t="s">
        <v>97</v>
      </c>
      <c r="B72" s="4">
        <v>0</v>
      </c>
      <c r="C72" s="4">
        <v>0</v>
      </c>
      <c r="D72" s="4">
        <f t="shared" si="16"/>
        <v>0</v>
      </c>
      <c r="E72" s="4">
        <v>0</v>
      </c>
      <c r="F72" s="4">
        <v>0</v>
      </c>
      <c r="G72" s="4">
        <f t="shared" si="15"/>
        <v>0</v>
      </c>
    </row>
    <row r="73" spans="1:7" x14ac:dyDescent="0.2">
      <c r="A73" s="31" t="s">
        <v>98</v>
      </c>
      <c r="B73" s="4">
        <v>0</v>
      </c>
      <c r="C73" s="4">
        <v>0</v>
      </c>
      <c r="D73" s="4">
        <f t="shared" si="16"/>
        <v>0</v>
      </c>
      <c r="E73" s="4">
        <v>0</v>
      </c>
      <c r="F73" s="4">
        <v>0</v>
      </c>
      <c r="G73" s="4">
        <f t="shared" si="15"/>
        <v>0</v>
      </c>
    </row>
    <row r="74" spans="1:7" x14ac:dyDescent="0.2">
      <c r="A74" s="31" t="s">
        <v>99</v>
      </c>
      <c r="B74" s="4">
        <v>0</v>
      </c>
      <c r="C74" s="4">
        <v>0</v>
      </c>
      <c r="D74" s="4">
        <f t="shared" si="16"/>
        <v>0</v>
      </c>
      <c r="E74" s="4">
        <v>0</v>
      </c>
      <c r="F74" s="4">
        <v>0</v>
      </c>
      <c r="G74" s="4">
        <f t="shared" si="15"/>
        <v>0</v>
      </c>
    </row>
    <row r="75" spans="1:7" x14ac:dyDescent="0.2">
      <c r="A75" s="32" t="s">
        <v>100</v>
      </c>
      <c r="B75" s="5">
        <v>0</v>
      </c>
      <c r="C75" s="5">
        <v>0</v>
      </c>
      <c r="D75" s="5">
        <f t="shared" si="16"/>
        <v>0</v>
      </c>
      <c r="E75" s="5">
        <v>0</v>
      </c>
      <c r="F75" s="5">
        <v>0</v>
      </c>
      <c r="G75" s="5">
        <f t="shared" si="15"/>
        <v>0</v>
      </c>
    </row>
    <row r="76" spans="1:7" x14ac:dyDescent="0.2">
      <c r="A76" s="33" t="s">
        <v>13</v>
      </c>
      <c r="B76" s="6">
        <f>+B4+B12+B22+B32+B42+B52+B56+B64+B68</f>
        <v>61024259</v>
      </c>
      <c r="C76" s="6">
        <f t="shared" ref="C76:F76" si="17">+C4+C12+C22+C32+C42+C52+C56+C64+C68</f>
        <v>44190873.520000003</v>
      </c>
      <c r="D76" s="6">
        <f t="shared" si="17"/>
        <v>105215132.52000001</v>
      </c>
      <c r="E76" s="6">
        <f t="shared" si="17"/>
        <v>83227589.719999999</v>
      </c>
      <c r="F76" s="6">
        <f t="shared" si="17"/>
        <v>82216605.659999996</v>
      </c>
      <c r="G76" s="6">
        <f t="shared" si="15"/>
        <v>21987542.800000012</v>
      </c>
    </row>
    <row r="77" spans="1:7" x14ac:dyDescent="0.2">
      <c r="F77" s="41"/>
    </row>
    <row r="78" spans="1:7" x14ac:dyDescent="0.2">
      <c r="C78" s="41"/>
      <c r="D78" s="41"/>
      <c r="E78" s="41"/>
      <c r="F78" s="41"/>
    </row>
    <row r="79" spans="1:7" x14ac:dyDescent="0.2">
      <c r="E79" s="41"/>
      <c r="F79" s="41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zoomScaleNormal="100" workbookViewId="0">
      <selection activeCell="E20" sqref="E20:F20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44" t="s">
        <v>141</v>
      </c>
      <c r="B1" s="47"/>
      <c r="C1" s="47"/>
      <c r="D1" s="47"/>
      <c r="E1" s="47"/>
      <c r="F1" s="47"/>
      <c r="G1" s="48"/>
    </row>
    <row r="2" spans="1:7" x14ac:dyDescent="0.2">
      <c r="A2" s="18"/>
      <c r="B2" s="20" t="s">
        <v>0</v>
      </c>
      <c r="C2" s="21"/>
      <c r="D2" s="21"/>
      <c r="E2" s="21"/>
      <c r="F2" s="22"/>
      <c r="G2" s="42" t="s">
        <v>1</v>
      </c>
    </row>
    <row r="3" spans="1:7" ht="24.95" customHeight="1" x14ac:dyDescent="0.2">
      <c r="A3" s="3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3"/>
    </row>
    <row r="4" spans="1:7" x14ac:dyDescent="0.2">
      <c r="A4" s="17"/>
      <c r="B4" s="7"/>
      <c r="C4" s="7"/>
      <c r="D4" s="7"/>
      <c r="E4" s="7"/>
      <c r="F4" s="7"/>
      <c r="G4" s="7"/>
    </row>
    <row r="5" spans="1:7" x14ac:dyDescent="0.2">
      <c r="A5" s="15" t="s">
        <v>101</v>
      </c>
      <c r="B5" s="38">
        <f>SUM(B6:B13)</f>
        <v>0</v>
      </c>
      <c r="C5" s="38">
        <f>SUM(C6:C13)</f>
        <v>0</v>
      </c>
      <c r="D5" s="38">
        <f>+B5+C5</f>
        <v>0</v>
      </c>
      <c r="E5" s="38">
        <f>SUM(E6:E13)</f>
        <v>0</v>
      </c>
      <c r="F5" s="38">
        <f>SUM(F6:F13)</f>
        <v>0</v>
      </c>
      <c r="G5" s="38">
        <f>+D5-E5</f>
        <v>0</v>
      </c>
    </row>
    <row r="6" spans="1:7" x14ac:dyDescent="0.2">
      <c r="A6" s="23" t="s">
        <v>102</v>
      </c>
      <c r="B6" s="4">
        <v>0</v>
      </c>
      <c r="C6" s="4">
        <v>0</v>
      </c>
      <c r="D6" s="4">
        <f t="shared" ref="D6:D39" si="0">+B6+C6</f>
        <v>0</v>
      </c>
      <c r="E6" s="4">
        <v>0</v>
      </c>
      <c r="F6" s="4">
        <v>0</v>
      </c>
      <c r="G6" s="4">
        <f t="shared" ref="G6:G39" si="1">+D6-E6</f>
        <v>0</v>
      </c>
    </row>
    <row r="7" spans="1:7" x14ac:dyDescent="0.2">
      <c r="A7" s="23" t="s">
        <v>103</v>
      </c>
      <c r="B7" s="4">
        <v>0</v>
      </c>
      <c r="C7" s="4">
        <v>0</v>
      </c>
      <c r="D7" s="4">
        <f t="shared" si="0"/>
        <v>0</v>
      </c>
      <c r="E7" s="4">
        <v>0</v>
      </c>
      <c r="F7" s="4">
        <v>0</v>
      </c>
      <c r="G7" s="4">
        <f t="shared" si="1"/>
        <v>0</v>
      </c>
    </row>
    <row r="8" spans="1:7" x14ac:dyDescent="0.2">
      <c r="A8" s="23" t="s">
        <v>104</v>
      </c>
      <c r="B8" s="4">
        <v>0</v>
      </c>
      <c r="C8" s="4">
        <v>0</v>
      </c>
      <c r="D8" s="4">
        <f t="shared" si="0"/>
        <v>0</v>
      </c>
      <c r="E8" s="4">
        <v>0</v>
      </c>
      <c r="F8" s="4">
        <v>0</v>
      </c>
      <c r="G8" s="4">
        <f t="shared" si="1"/>
        <v>0</v>
      </c>
    </row>
    <row r="9" spans="1:7" x14ac:dyDescent="0.2">
      <c r="A9" s="23" t="s">
        <v>105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23" t="s">
        <v>106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23" t="s">
        <v>107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23" t="s">
        <v>108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23" t="s">
        <v>58</v>
      </c>
      <c r="B13" s="4">
        <v>0</v>
      </c>
      <c r="C13" s="4">
        <v>0</v>
      </c>
      <c r="D13" s="4">
        <f t="shared" si="0"/>
        <v>0</v>
      </c>
      <c r="E13" s="4">
        <v>0</v>
      </c>
      <c r="F13" s="4">
        <v>0</v>
      </c>
      <c r="G13" s="4">
        <f t="shared" si="1"/>
        <v>0</v>
      </c>
    </row>
    <row r="14" spans="1:7" x14ac:dyDescent="0.2">
      <c r="A14" s="16"/>
      <c r="B14" s="4"/>
      <c r="C14" s="4"/>
      <c r="D14" s="4"/>
      <c r="E14" s="4"/>
      <c r="F14" s="4"/>
      <c r="G14" s="4"/>
    </row>
    <row r="15" spans="1:7" x14ac:dyDescent="0.2">
      <c r="A15" s="15" t="s">
        <v>109</v>
      </c>
      <c r="B15" s="38">
        <f>SUM(B16:B22)</f>
        <v>61024259</v>
      </c>
      <c r="C15" s="38">
        <f>SUM(C16:C22)</f>
        <v>44190873.520000003</v>
      </c>
      <c r="D15" s="38">
        <f t="shared" si="0"/>
        <v>105215132.52000001</v>
      </c>
      <c r="E15" s="38">
        <f>SUM(E16:E22)</f>
        <v>83227589.719999999</v>
      </c>
      <c r="F15" s="38">
        <f>SUM(F16:F22)</f>
        <v>82216605.659999996</v>
      </c>
      <c r="G15" s="38">
        <f t="shared" si="1"/>
        <v>21987542.800000012</v>
      </c>
    </row>
    <row r="16" spans="1:7" x14ac:dyDescent="0.2">
      <c r="A16" s="23" t="s">
        <v>110</v>
      </c>
      <c r="B16" s="4">
        <v>0</v>
      </c>
      <c r="C16" s="4">
        <v>0</v>
      </c>
      <c r="D16" s="4">
        <f t="shared" si="0"/>
        <v>0</v>
      </c>
      <c r="E16" s="4">
        <v>0</v>
      </c>
      <c r="F16" s="4">
        <v>0</v>
      </c>
      <c r="G16" s="4">
        <f t="shared" si="1"/>
        <v>0</v>
      </c>
    </row>
    <row r="17" spans="1:7" x14ac:dyDescent="0.2">
      <c r="A17" s="23" t="s">
        <v>111</v>
      </c>
      <c r="B17" s="4">
        <v>0</v>
      </c>
      <c r="C17" s="4">
        <v>0</v>
      </c>
      <c r="D17" s="4">
        <f t="shared" si="0"/>
        <v>0</v>
      </c>
      <c r="E17" s="4">
        <v>0</v>
      </c>
      <c r="F17" s="4">
        <v>0</v>
      </c>
      <c r="G17" s="4">
        <f t="shared" si="1"/>
        <v>0</v>
      </c>
    </row>
    <row r="18" spans="1:7" x14ac:dyDescent="0.2">
      <c r="A18" s="23" t="s">
        <v>112</v>
      </c>
      <c r="B18" s="4">
        <v>0</v>
      </c>
      <c r="C18" s="4">
        <v>0</v>
      </c>
      <c r="D18" s="4">
        <f t="shared" si="0"/>
        <v>0</v>
      </c>
      <c r="E18" s="4">
        <v>0</v>
      </c>
      <c r="F18" s="4">
        <v>0</v>
      </c>
      <c r="G18" s="4">
        <f t="shared" si="1"/>
        <v>0</v>
      </c>
    </row>
    <row r="19" spans="1:7" x14ac:dyDescent="0.2">
      <c r="A19" s="23" t="s">
        <v>113</v>
      </c>
      <c r="B19" s="4">
        <v>0</v>
      </c>
      <c r="C19" s="4">
        <v>0</v>
      </c>
      <c r="D19" s="4">
        <f t="shared" si="0"/>
        <v>0</v>
      </c>
      <c r="E19" s="4">
        <v>0</v>
      </c>
      <c r="F19" s="4">
        <v>0</v>
      </c>
      <c r="G19" s="4">
        <f t="shared" si="1"/>
        <v>0</v>
      </c>
    </row>
    <row r="20" spans="1:7" x14ac:dyDescent="0.2">
      <c r="A20" s="23" t="s">
        <v>114</v>
      </c>
      <c r="B20" s="4">
        <v>61024259</v>
      </c>
      <c r="C20" s="4">
        <v>44190873.520000003</v>
      </c>
      <c r="D20" s="4">
        <f t="shared" si="0"/>
        <v>105215132.52000001</v>
      </c>
      <c r="E20" s="4">
        <v>83227589.719999999</v>
      </c>
      <c r="F20" s="4">
        <v>82216605.659999996</v>
      </c>
      <c r="G20" s="4">
        <f t="shared" si="1"/>
        <v>21987542.800000012</v>
      </c>
    </row>
    <row r="21" spans="1:7" x14ac:dyDescent="0.2">
      <c r="A21" s="23" t="s">
        <v>115</v>
      </c>
      <c r="B21" s="4">
        <v>0</v>
      </c>
      <c r="C21" s="4">
        <v>0</v>
      </c>
      <c r="D21" s="4">
        <f t="shared" si="0"/>
        <v>0</v>
      </c>
      <c r="E21" s="4">
        <v>0</v>
      </c>
      <c r="F21" s="4">
        <v>0</v>
      </c>
      <c r="G21" s="4">
        <f t="shared" si="1"/>
        <v>0</v>
      </c>
    </row>
    <row r="22" spans="1:7" x14ac:dyDescent="0.2">
      <c r="A22" s="23" t="s">
        <v>116</v>
      </c>
      <c r="B22" s="4">
        <v>0</v>
      </c>
      <c r="C22" s="4">
        <v>0</v>
      </c>
      <c r="D22" s="4">
        <f t="shared" si="0"/>
        <v>0</v>
      </c>
      <c r="E22" s="4">
        <v>0</v>
      </c>
      <c r="F22" s="4">
        <v>0</v>
      </c>
      <c r="G22" s="4">
        <f t="shared" si="1"/>
        <v>0</v>
      </c>
    </row>
    <row r="23" spans="1:7" x14ac:dyDescent="0.2">
      <c r="A23" s="16"/>
      <c r="B23" s="4"/>
      <c r="C23" s="4"/>
      <c r="D23" s="4"/>
      <c r="E23" s="4"/>
      <c r="F23" s="4"/>
      <c r="G23" s="4"/>
    </row>
    <row r="24" spans="1:7" x14ac:dyDescent="0.2">
      <c r="A24" s="15" t="s">
        <v>117</v>
      </c>
      <c r="B24" s="38">
        <f>SUM(B25:B33)</f>
        <v>0</v>
      </c>
      <c r="C24" s="38">
        <f>SUM(C25:C33)</f>
        <v>0</v>
      </c>
      <c r="D24" s="38">
        <f t="shared" si="0"/>
        <v>0</v>
      </c>
      <c r="E24" s="38">
        <f>SUM(E25:E33)</f>
        <v>0</v>
      </c>
      <c r="F24" s="38">
        <f>SUM(F25:F33)</f>
        <v>0</v>
      </c>
      <c r="G24" s="38">
        <f t="shared" si="1"/>
        <v>0</v>
      </c>
    </row>
    <row r="25" spans="1:7" x14ac:dyDescent="0.2">
      <c r="A25" s="23" t="s">
        <v>118</v>
      </c>
      <c r="B25" s="4">
        <v>0</v>
      </c>
      <c r="C25" s="4">
        <v>0</v>
      </c>
      <c r="D25" s="4">
        <f t="shared" si="0"/>
        <v>0</v>
      </c>
      <c r="E25" s="4">
        <v>0</v>
      </c>
      <c r="F25" s="4">
        <v>0</v>
      </c>
      <c r="G25" s="4">
        <f t="shared" si="1"/>
        <v>0</v>
      </c>
    </row>
    <row r="26" spans="1:7" x14ac:dyDescent="0.2">
      <c r="A26" s="23" t="s">
        <v>119</v>
      </c>
      <c r="B26" s="4">
        <v>0</v>
      </c>
      <c r="C26" s="4">
        <v>0</v>
      </c>
      <c r="D26" s="4">
        <f t="shared" si="0"/>
        <v>0</v>
      </c>
      <c r="E26" s="4">
        <v>0</v>
      </c>
      <c r="F26" s="4">
        <v>0</v>
      </c>
      <c r="G26" s="4">
        <f t="shared" si="1"/>
        <v>0</v>
      </c>
    </row>
    <row r="27" spans="1:7" x14ac:dyDescent="0.2">
      <c r="A27" s="23" t="s">
        <v>120</v>
      </c>
      <c r="B27" s="4">
        <v>0</v>
      </c>
      <c r="C27" s="4">
        <v>0</v>
      </c>
      <c r="D27" s="4">
        <f t="shared" si="0"/>
        <v>0</v>
      </c>
      <c r="E27" s="4">
        <v>0</v>
      </c>
      <c r="F27" s="4">
        <v>0</v>
      </c>
      <c r="G27" s="4">
        <f t="shared" si="1"/>
        <v>0</v>
      </c>
    </row>
    <row r="28" spans="1:7" x14ac:dyDescent="0.2">
      <c r="A28" s="23" t="s">
        <v>121</v>
      </c>
      <c r="B28" s="4">
        <v>0</v>
      </c>
      <c r="C28" s="4">
        <v>0</v>
      </c>
      <c r="D28" s="4">
        <f t="shared" si="0"/>
        <v>0</v>
      </c>
      <c r="E28" s="4">
        <v>0</v>
      </c>
      <c r="F28" s="4">
        <v>0</v>
      </c>
      <c r="G28" s="4">
        <f t="shared" si="1"/>
        <v>0</v>
      </c>
    </row>
    <row r="29" spans="1:7" x14ac:dyDescent="0.2">
      <c r="A29" s="23" t="s">
        <v>122</v>
      </c>
      <c r="B29" s="4">
        <v>0</v>
      </c>
      <c r="C29" s="4">
        <v>0</v>
      </c>
      <c r="D29" s="4">
        <f t="shared" si="0"/>
        <v>0</v>
      </c>
      <c r="E29" s="4">
        <v>0</v>
      </c>
      <c r="F29" s="4">
        <v>0</v>
      </c>
      <c r="G29" s="4">
        <f t="shared" si="1"/>
        <v>0</v>
      </c>
    </row>
    <row r="30" spans="1:7" x14ac:dyDescent="0.2">
      <c r="A30" s="23" t="s">
        <v>123</v>
      </c>
      <c r="B30" s="4">
        <v>0</v>
      </c>
      <c r="C30" s="4">
        <v>0</v>
      </c>
      <c r="D30" s="4">
        <f t="shared" si="0"/>
        <v>0</v>
      </c>
      <c r="E30" s="4">
        <v>0</v>
      </c>
      <c r="F30" s="4">
        <v>0</v>
      </c>
      <c r="G30" s="4">
        <f t="shared" si="1"/>
        <v>0</v>
      </c>
    </row>
    <row r="31" spans="1:7" x14ac:dyDescent="0.2">
      <c r="A31" s="23" t="s">
        <v>124</v>
      </c>
      <c r="B31" s="4">
        <v>0</v>
      </c>
      <c r="C31" s="4">
        <v>0</v>
      </c>
      <c r="D31" s="4">
        <f t="shared" si="0"/>
        <v>0</v>
      </c>
      <c r="E31" s="4">
        <v>0</v>
      </c>
      <c r="F31" s="4">
        <v>0</v>
      </c>
      <c r="G31" s="4">
        <f t="shared" si="1"/>
        <v>0</v>
      </c>
    </row>
    <row r="32" spans="1:7" x14ac:dyDescent="0.2">
      <c r="A32" s="23" t="s">
        <v>125</v>
      </c>
      <c r="B32" s="4">
        <v>0</v>
      </c>
      <c r="C32" s="4">
        <v>0</v>
      </c>
      <c r="D32" s="4">
        <f t="shared" si="0"/>
        <v>0</v>
      </c>
      <c r="E32" s="4">
        <v>0</v>
      </c>
      <c r="F32" s="4">
        <v>0</v>
      </c>
      <c r="G32" s="4">
        <f t="shared" si="1"/>
        <v>0</v>
      </c>
    </row>
    <row r="33" spans="1:7" x14ac:dyDescent="0.2">
      <c r="A33" s="23" t="s">
        <v>126</v>
      </c>
      <c r="B33" s="4">
        <v>0</v>
      </c>
      <c r="C33" s="4">
        <v>0</v>
      </c>
      <c r="D33" s="4">
        <f t="shared" si="0"/>
        <v>0</v>
      </c>
      <c r="E33" s="4">
        <v>0</v>
      </c>
      <c r="F33" s="4">
        <v>0</v>
      </c>
      <c r="G33" s="4">
        <f t="shared" si="1"/>
        <v>0</v>
      </c>
    </row>
    <row r="34" spans="1:7" x14ac:dyDescent="0.2">
      <c r="A34" s="16"/>
      <c r="B34" s="4"/>
      <c r="C34" s="4"/>
      <c r="D34" s="4"/>
      <c r="E34" s="4"/>
      <c r="F34" s="4"/>
      <c r="G34" s="4"/>
    </row>
    <row r="35" spans="1:7" x14ac:dyDescent="0.2">
      <c r="A35" s="15" t="s">
        <v>127</v>
      </c>
      <c r="B35" s="38">
        <f>SUM(B36:B39)</f>
        <v>0</v>
      </c>
      <c r="C35" s="38">
        <f>SUM(C36:C39)</f>
        <v>0</v>
      </c>
      <c r="D35" s="38">
        <f t="shared" si="0"/>
        <v>0</v>
      </c>
      <c r="E35" s="38">
        <f>SUM(E36:E39)</f>
        <v>0</v>
      </c>
      <c r="F35" s="38">
        <f>SUM(F36:F39)</f>
        <v>0</v>
      </c>
      <c r="G35" s="38">
        <f t="shared" si="1"/>
        <v>0</v>
      </c>
    </row>
    <row r="36" spans="1:7" x14ac:dyDescent="0.2">
      <c r="A36" s="23" t="s">
        <v>128</v>
      </c>
      <c r="B36" s="4">
        <v>0</v>
      </c>
      <c r="C36" s="4">
        <v>0</v>
      </c>
      <c r="D36" s="4">
        <f t="shared" si="0"/>
        <v>0</v>
      </c>
      <c r="E36" s="4">
        <v>0</v>
      </c>
      <c r="F36" s="4">
        <v>0</v>
      </c>
      <c r="G36" s="4">
        <f t="shared" si="1"/>
        <v>0</v>
      </c>
    </row>
    <row r="37" spans="1:7" ht="22.5" x14ac:dyDescent="0.2">
      <c r="A37" s="23" t="s">
        <v>129</v>
      </c>
      <c r="B37" s="4">
        <v>0</v>
      </c>
      <c r="C37" s="4">
        <v>0</v>
      </c>
      <c r="D37" s="4">
        <f t="shared" si="0"/>
        <v>0</v>
      </c>
      <c r="E37" s="4">
        <v>0</v>
      </c>
      <c r="F37" s="4">
        <v>0</v>
      </c>
      <c r="G37" s="4">
        <f t="shared" si="1"/>
        <v>0</v>
      </c>
    </row>
    <row r="38" spans="1:7" x14ac:dyDescent="0.2">
      <c r="A38" s="23" t="s">
        <v>130</v>
      </c>
      <c r="B38" s="4">
        <v>0</v>
      </c>
      <c r="C38" s="4">
        <v>0</v>
      </c>
      <c r="D38" s="4">
        <f t="shared" si="0"/>
        <v>0</v>
      </c>
      <c r="E38" s="4">
        <v>0</v>
      </c>
      <c r="F38" s="4">
        <v>0</v>
      </c>
      <c r="G38" s="4">
        <f t="shared" si="1"/>
        <v>0</v>
      </c>
    </row>
    <row r="39" spans="1:7" x14ac:dyDescent="0.2">
      <c r="A39" s="23" t="s">
        <v>131</v>
      </c>
      <c r="B39" s="4">
        <v>0</v>
      </c>
      <c r="C39" s="4">
        <v>0</v>
      </c>
      <c r="D39" s="4">
        <f t="shared" si="0"/>
        <v>0</v>
      </c>
      <c r="E39" s="4">
        <v>0</v>
      </c>
      <c r="F39" s="4">
        <v>0</v>
      </c>
      <c r="G39" s="4">
        <f t="shared" si="1"/>
        <v>0</v>
      </c>
    </row>
    <row r="40" spans="1:7" x14ac:dyDescent="0.2">
      <c r="A40" s="16"/>
      <c r="B40" s="39"/>
      <c r="C40" s="39"/>
      <c r="D40" s="39"/>
      <c r="E40" s="39"/>
      <c r="F40" s="39"/>
      <c r="G40" s="39"/>
    </row>
    <row r="41" spans="1:7" x14ac:dyDescent="0.2">
      <c r="A41" s="25" t="s">
        <v>13</v>
      </c>
      <c r="B41" s="8">
        <f>+B5+B15+B24+B35</f>
        <v>61024259</v>
      </c>
      <c r="C41" s="8">
        <f t="shared" ref="C41:G41" si="2">+C5+C15+C24+C35</f>
        <v>44190873.520000003</v>
      </c>
      <c r="D41" s="8">
        <f t="shared" si="2"/>
        <v>105215132.52000001</v>
      </c>
      <c r="E41" s="8">
        <f t="shared" si="2"/>
        <v>83227589.719999999</v>
      </c>
      <c r="F41" s="8">
        <f t="shared" si="2"/>
        <v>82216605.659999996</v>
      </c>
      <c r="G41" s="8">
        <f t="shared" si="2"/>
        <v>21987542.800000012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6aa8a68a-ab09-4ac8-a697-fdce915bc567"/>
    <ds:schemaRef ds:uri="0c865bf4-0f22-4e4d-b041-7b0c1657e5a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Contador</cp:lastModifiedBy>
  <cp:revision/>
  <cp:lastPrinted>2025-12-18T18:23:04Z</cp:lastPrinted>
  <dcterms:created xsi:type="dcterms:W3CDTF">2014-02-10T03:37:14Z</dcterms:created>
  <dcterms:modified xsi:type="dcterms:W3CDTF">2026-01-21T20:04:05Z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